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2" l="1"/>
  <c r="K68" i="2"/>
  <c r="Q68" i="2"/>
  <c r="R68" i="2"/>
  <c r="S68" i="2"/>
  <c r="I48" i="2"/>
  <c r="K48" i="2"/>
  <c r="R48" i="2" s="1"/>
  <c r="Q48" i="2"/>
  <c r="I63" i="2"/>
  <c r="K63" i="2"/>
  <c r="Q63" i="2"/>
  <c r="R63" i="2"/>
  <c r="S63" i="2"/>
  <c r="I44" i="2"/>
  <c r="K44" i="2"/>
  <c r="Q44" i="2" s="1"/>
  <c r="R44" i="2"/>
  <c r="I45" i="2"/>
  <c r="K45" i="2"/>
  <c r="S45" i="2" s="1"/>
  <c r="Q45" i="2"/>
  <c r="R45" i="2"/>
  <c r="I69" i="2"/>
  <c r="K69" i="2"/>
  <c r="R69" i="2" s="1"/>
  <c r="Q69" i="2"/>
  <c r="I51" i="2"/>
  <c r="K51" i="2"/>
  <c r="Q51" i="2" s="1"/>
  <c r="I46" i="2"/>
  <c r="K46" i="2"/>
  <c r="S46" i="2" s="1"/>
  <c r="Q46" i="2"/>
  <c r="R46" i="2"/>
  <c r="I40" i="2"/>
  <c r="K40" i="2"/>
  <c r="Q40" i="2"/>
  <c r="R40" i="2"/>
  <c r="S40" i="2"/>
  <c r="I10" i="2"/>
  <c r="K10" i="2"/>
  <c r="R10" i="2" s="1"/>
  <c r="I27" i="2"/>
  <c r="K27" i="2"/>
  <c r="Q27" i="2"/>
  <c r="R27" i="2"/>
  <c r="S27" i="2"/>
  <c r="I28" i="2"/>
  <c r="K28" i="2"/>
  <c r="Q28" i="2" s="1"/>
  <c r="I23" i="2"/>
  <c r="K23" i="2"/>
  <c r="S23" i="2" s="1"/>
  <c r="R23" i="2"/>
  <c r="I72" i="2"/>
  <c r="K72" i="2"/>
  <c r="Q72" i="2" s="1"/>
  <c r="I2" i="2"/>
  <c r="K2" i="2"/>
  <c r="Q2" i="2" s="1"/>
  <c r="I66" i="2"/>
  <c r="K66" i="2"/>
  <c r="R66" i="2" s="1"/>
  <c r="Q66" i="2"/>
  <c r="I70" i="2"/>
  <c r="K70" i="2"/>
  <c r="Q70" i="2" s="1"/>
  <c r="R70" i="2"/>
  <c r="S70" i="2"/>
  <c r="I58" i="2"/>
  <c r="K58" i="2"/>
  <c r="R58" i="2" s="1"/>
  <c r="Q58" i="2"/>
  <c r="I3" i="2"/>
  <c r="K3" i="2"/>
  <c r="Q3" i="2" s="1"/>
  <c r="R3" i="2"/>
  <c r="S3" i="2"/>
  <c r="I11" i="2"/>
  <c r="K11" i="2"/>
  <c r="Q11" i="2" s="1"/>
  <c r="S11" i="2"/>
  <c r="I64" i="2"/>
  <c r="K64" i="2"/>
  <c r="S64" i="2" s="1"/>
  <c r="Q64" i="2"/>
  <c r="R64" i="2"/>
  <c r="I61" i="2"/>
  <c r="K61" i="2"/>
  <c r="Q61" i="2" s="1"/>
  <c r="S61" i="2"/>
  <c r="I8" i="2"/>
  <c r="K8" i="2"/>
  <c r="Q8" i="2" s="1"/>
  <c r="I71" i="2"/>
  <c r="K71" i="2"/>
  <c r="Q71" i="2" s="1"/>
  <c r="I22" i="2"/>
  <c r="K22" i="2"/>
  <c r="Q22" i="2"/>
  <c r="R22" i="2"/>
  <c r="S22" i="2"/>
  <c r="I19" i="2"/>
  <c r="K19" i="2"/>
  <c r="R19" i="2" s="1"/>
  <c r="Q19" i="2"/>
  <c r="I47" i="2"/>
  <c r="K47" i="2"/>
  <c r="Q47" i="2"/>
  <c r="R47" i="2"/>
  <c r="S47" i="2"/>
  <c r="I49" i="2"/>
  <c r="K49" i="2"/>
  <c r="Q49" i="2" s="1"/>
  <c r="S49" i="2"/>
  <c r="I52" i="2"/>
  <c r="K52" i="2"/>
  <c r="S52" i="2" s="1"/>
  <c r="Q52" i="2"/>
  <c r="R52" i="2"/>
  <c r="I50" i="2"/>
  <c r="K50" i="2"/>
  <c r="Q50" i="2" s="1"/>
  <c r="R50" i="2"/>
  <c r="S50" i="2"/>
  <c r="I24" i="2"/>
  <c r="K24" i="2"/>
  <c r="Q24" i="2" s="1"/>
  <c r="I25" i="2"/>
  <c r="K25" i="2"/>
  <c r="R25" i="2" s="1"/>
  <c r="Q25" i="2"/>
  <c r="S25" i="2"/>
  <c r="I65" i="2"/>
  <c r="K65" i="2"/>
  <c r="S65" i="2" s="1"/>
  <c r="Q65" i="2"/>
  <c r="R65" i="2"/>
  <c r="I42" i="2"/>
  <c r="K42" i="2"/>
  <c r="R42" i="2" s="1"/>
  <c r="Q42" i="2"/>
  <c r="I73" i="2"/>
  <c r="K73" i="2"/>
  <c r="S73" i="2" s="1"/>
  <c r="Q73" i="2"/>
  <c r="R73" i="2"/>
  <c r="I53" i="2"/>
  <c r="K53" i="2"/>
  <c r="Q53" i="2" s="1"/>
  <c r="R53" i="2"/>
  <c r="S53" i="2"/>
  <c r="I29" i="2"/>
  <c r="K29" i="2"/>
  <c r="S29" i="2" s="1"/>
  <c r="Q29" i="2"/>
  <c r="I54" i="2"/>
  <c r="K54" i="2"/>
  <c r="Q54" i="2"/>
  <c r="R54" i="2"/>
  <c r="S54" i="2"/>
  <c r="I30" i="2"/>
  <c r="K30" i="2"/>
  <c r="Q30" i="2" s="1"/>
  <c r="I55" i="2"/>
  <c r="K55" i="2"/>
  <c r="Q55" i="2"/>
  <c r="R55" i="2"/>
  <c r="S55" i="2"/>
  <c r="I31" i="2"/>
  <c r="K31" i="2"/>
  <c r="R31" i="2" s="1"/>
  <c r="Q31" i="2"/>
  <c r="I32" i="2"/>
  <c r="K32" i="2"/>
  <c r="R32" i="2" s="1"/>
  <c r="I62" i="2"/>
  <c r="K62" i="2"/>
  <c r="R62" i="2" s="1"/>
  <c r="Q62" i="2"/>
  <c r="I33" i="2"/>
  <c r="K33" i="2"/>
  <c r="Q33" i="2" s="1"/>
  <c r="S33" i="2"/>
  <c r="I56" i="2"/>
  <c r="K56" i="2"/>
  <c r="S56" i="2" s="1"/>
  <c r="I34" i="2"/>
  <c r="K34" i="2"/>
  <c r="Q34" i="2" s="1"/>
  <c r="R34" i="2"/>
  <c r="S34" i="2"/>
  <c r="I43" i="2"/>
  <c r="K43" i="2"/>
  <c r="Q43" i="2" s="1"/>
  <c r="I59" i="2"/>
  <c r="K59" i="2"/>
  <c r="Q59" i="2"/>
  <c r="R59" i="2"/>
  <c r="S59" i="2"/>
  <c r="I35" i="2"/>
  <c r="K35" i="2"/>
  <c r="Q35" i="2" s="1"/>
  <c r="I60" i="2"/>
  <c r="K60" i="2"/>
  <c r="R60" i="2" s="1"/>
  <c r="Q60" i="2"/>
  <c r="I26" i="2"/>
  <c r="K26" i="2"/>
  <c r="Q26" i="2" s="1"/>
  <c r="I67" i="2"/>
  <c r="K67" i="2"/>
  <c r="Q67" i="2" s="1"/>
  <c r="R67" i="2"/>
  <c r="S67" i="2"/>
  <c r="I17" i="2"/>
  <c r="K17" i="2"/>
  <c r="S17" i="2" s="1"/>
  <c r="R17" i="2"/>
  <c r="I4" i="2"/>
  <c r="K4" i="2"/>
  <c r="Q4" i="2"/>
  <c r="R4" i="2"/>
  <c r="S4" i="2"/>
  <c r="I14" i="2"/>
  <c r="K14" i="2"/>
  <c r="Q14" i="2" s="1"/>
  <c r="I15" i="2"/>
  <c r="K15" i="2"/>
  <c r="Q15" i="2" s="1"/>
  <c r="R15" i="2"/>
  <c r="S15" i="2"/>
  <c r="I16" i="2"/>
  <c r="K16" i="2"/>
  <c r="Q16" i="2" s="1"/>
  <c r="S16" i="2"/>
  <c r="I41" i="2"/>
  <c r="K41" i="2"/>
  <c r="R41" i="2" s="1"/>
  <c r="Q41" i="2"/>
  <c r="I57" i="2"/>
  <c r="K57" i="2"/>
  <c r="Q57" i="2" s="1"/>
  <c r="S57" i="2"/>
  <c r="I13" i="2"/>
  <c r="K13" i="2"/>
  <c r="S13" i="2" s="1"/>
  <c r="Q13" i="2"/>
  <c r="R13" i="2"/>
  <c r="I12" i="2"/>
  <c r="K12" i="2"/>
  <c r="S12" i="2" s="1"/>
  <c r="Q12" i="2"/>
  <c r="R12" i="2"/>
  <c r="I5" i="2"/>
  <c r="K5" i="2"/>
  <c r="R5" i="2" s="1"/>
  <c r="Q5" i="2"/>
  <c r="I18" i="2"/>
  <c r="K18" i="2"/>
  <c r="Q18" i="2" s="1"/>
  <c r="I20" i="2"/>
  <c r="K20" i="2"/>
  <c r="S20" i="2" s="1"/>
  <c r="Q20" i="2"/>
  <c r="R20" i="2"/>
  <c r="I21" i="2"/>
  <c r="K21" i="2"/>
  <c r="Q21" i="2"/>
  <c r="R21" i="2"/>
  <c r="S21" i="2"/>
  <c r="I36" i="2"/>
  <c r="K36" i="2"/>
  <c r="R36" i="2" s="1"/>
  <c r="I37" i="2"/>
  <c r="K37" i="2"/>
  <c r="Q37" i="2"/>
  <c r="R37" i="2"/>
  <c r="S37" i="2"/>
  <c r="I38" i="2"/>
  <c r="K38" i="2"/>
  <c r="Q38" i="2" s="1"/>
  <c r="I39" i="2"/>
  <c r="K39" i="2"/>
  <c r="S39" i="2" s="1"/>
  <c r="Q39" i="2"/>
  <c r="R39" i="2"/>
  <c r="I6" i="2"/>
  <c r="K6" i="2"/>
  <c r="Q6" i="2" s="1"/>
  <c r="S6" i="2"/>
  <c r="I7" i="2"/>
  <c r="K7" i="2"/>
  <c r="Q7" i="2" s="1"/>
  <c r="I9" i="2"/>
  <c r="K9" i="2"/>
  <c r="Q9" i="2" s="1"/>
  <c r="D74" i="2"/>
  <c r="G74" i="2"/>
  <c r="H74" i="2"/>
  <c r="J74" i="2"/>
  <c r="L74" i="2"/>
  <c r="M74" i="2"/>
  <c r="O74" i="2"/>
  <c r="P74" i="2"/>
  <c r="I76" i="2"/>
  <c r="I75" i="2" l="1"/>
  <c r="R33" i="2"/>
  <c r="Q32" i="2"/>
  <c r="Q23" i="2"/>
  <c r="S9" i="2"/>
  <c r="R6" i="2"/>
  <c r="S38" i="2"/>
  <c r="R57" i="2"/>
  <c r="R16" i="2"/>
  <c r="S26" i="2"/>
  <c r="S35" i="2"/>
  <c r="R49" i="2"/>
  <c r="S71" i="2"/>
  <c r="R61" i="2"/>
  <c r="S72" i="2"/>
  <c r="R9" i="2"/>
  <c r="R38" i="2"/>
  <c r="S5" i="2"/>
  <c r="Q17" i="2"/>
  <c r="R26" i="2"/>
  <c r="R35" i="2"/>
  <c r="R56" i="2"/>
  <c r="S62" i="2"/>
  <c r="S31" i="2"/>
  <c r="R71" i="2"/>
  <c r="R11" i="2"/>
  <c r="S66" i="2"/>
  <c r="R72" i="2"/>
  <c r="S28" i="2"/>
  <c r="S69" i="2"/>
  <c r="Q36" i="2"/>
  <c r="Q56" i="2"/>
  <c r="R29" i="2"/>
  <c r="R28" i="2"/>
  <c r="Q10" i="2"/>
  <c r="S44" i="2"/>
  <c r="K74" i="2"/>
  <c r="S7" i="2"/>
  <c r="S18" i="2"/>
  <c r="S14" i="2"/>
  <c r="S43" i="2"/>
  <c r="S30" i="2"/>
  <c r="S24" i="2"/>
  <c r="S8" i="2"/>
  <c r="S2" i="2"/>
  <c r="S51" i="2"/>
  <c r="R7" i="2"/>
  <c r="S36" i="2"/>
  <c r="R18" i="2"/>
  <c r="S41" i="2"/>
  <c r="R14" i="2"/>
  <c r="S60" i="2"/>
  <c r="R43" i="2"/>
  <c r="S32" i="2"/>
  <c r="R30" i="2"/>
  <c r="S42" i="2"/>
  <c r="R24" i="2"/>
  <c r="S19" i="2"/>
  <c r="R8" i="2"/>
  <c r="S58" i="2"/>
  <c r="R2" i="2"/>
  <c r="S10" i="2"/>
  <c r="R51" i="2"/>
  <c r="S48" i="2"/>
  <c r="P75" i="2" l="1"/>
  <c r="M75" i="2"/>
  <c r="S75" i="2"/>
</calcChain>
</file>

<file path=xl/sharedStrings.xml><?xml version="1.0" encoding="utf-8"?>
<sst xmlns="http://schemas.openxmlformats.org/spreadsheetml/2006/main" count="639" uniqueCount="215">
  <si>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</si>
  <si>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</si>
  <si>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</si>
  <si>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</si>
  <si>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</si>
  <si>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</si>
  <si>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</si>
  <si>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</si>
  <si>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</si>
  <si>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</si>
  <si>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</si>
  <si>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</si>
  <si>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</si>
  <si>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</si>
  <si>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</si>
  <si>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</si>
  <si>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</si>
  <si>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</si>
  <si>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</si>
  <si>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</si>
  <si>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</si>
  <si>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</si>
  <si>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</si>
  <si>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</si>
  <si>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</si>
  <si>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</si>
  <si>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</si>
  <si>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</si>
  <si>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</si>
  <si>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003-002-021-0800</t>
  </si>
  <si>
    <t>WD</t>
  </si>
  <si>
    <t>03-ARM'S LENGTH</t>
  </si>
  <si>
    <t>4100</t>
  </si>
  <si>
    <t>L220/P264</t>
  </si>
  <si>
    <t xml:space="preserve">4000 RES LAND </t>
  </si>
  <si>
    <t>NOT INSPECTED</t>
  </si>
  <si>
    <t>402</t>
  </si>
  <si>
    <t>003-002-022-0900</t>
  </si>
  <si>
    <t>4000</t>
  </si>
  <si>
    <t>/218/P341</t>
  </si>
  <si>
    <t>003-002-036-0200</t>
  </si>
  <si>
    <t>L213/P100</t>
  </si>
  <si>
    <t>4099 CONV SWAMP LAND TABLE</t>
  </si>
  <si>
    <t>003-003-002-0900</t>
  </si>
  <si>
    <t>L217/P955</t>
  </si>
  <si>
    <t>003-003-002-2900</t>
  </si>
  <si>
    <t>L221/P696</t>
  </si>
  <si>
    <t>003-003-011-2600</t>
  </si>
  <si>
    <t>L217/P193</t>
  </si>
  <si>
    <t>003-003-024-0710</t>
  </si>
  <si>
    <t>9710 M-123</t>
  </si>
  <si>
    <t>L219/P903</t>
  </si>
  <si>
    <t>003-003-024-1000</t>
  </si>
  <si>
    <t>102</t>
  </si>
  <si>
    <t>003-003-025-0110</t>
  </si>
  <si>
    <t>L211/P859</t>
  </si>
  <si>
    <t>003-003-025-2300</t>
  </si>
  <si>
    <t>QC</t>
  </si>
  <si>
    <t>1000</t>
  </si>
  <si>
    <t>L214/P169</t>
  </si>
  <si>
    <t>1000 AG</t>
  </si>
  <si>
    <t>L221/P929</t>
  </si>
  <si>
    <t>003-003-026-3300</t>
  </si>
  <si>
    <t>L217/P884</t>
  </si>
  <si>
    <t>003-004-014-0200</t>
  </si>
  <si>
    <t>L214/P100</t>
  </si>
  <si>
    <t>003-004-021-1000</t>
  </si>
  <si>
    <t/>
  </si>
  <si>
    <t>L213/P772</t>
  </si>
  <si>
    <t>003-004-027-0220</t>
  </si>
  <si>
    <t>502</t>
  </si>
  <si>
    <t>003-004-023-1600</t>
  </si>
  <si>
    <t>L210/P1051</t>
  </si>
  <si>
    <t>003-004-024-0600</t>
  </si>
  <si>
    <t>L210/P309-310</t>
  </si>
  <si>
    <t>003-004-025-0500</t>
  </si>
  <si>
    <t>L221/P565</t>
  </si>
  <si>
    <t>003-004-025-0140</t>
  </si>
  <si>
    <t>003-005-015-0600</t>
  </si>
  <si>
    <t>9336 MURPHY CREEK TR</t>
  </si>
  <si>
    <t>003-005-023-0900</t>
  </si>
  <si>
    <t>L217/P1058</t>
  </si>
  <si>
    <t>003-005-030-0400</t>
  </si>
  <si>
    <t>14230 M-123</t>
  </si>
  <si>
    <t>L220/P587</t>
  </si>
  <si>
    <t>003-006-025-1300</t>
  </si>
  <si>
    <t>003-006-006-2600</t>
  </si>
  <si>
    <t>L217/P201</t>
  </si>
  <si>
    <t>4070 CO RD 407-PINE STUMP</t>
  </si>
  <si>
    <t>003-006-007-0210</t>
  </si>
  <si>
    <t>L217/P998</t>
  </si>
  <si>
    <t>003-006-007-0230</t>
  </si>
  <si>
    <t>L211/P1034</t>
  </si>
  <si>
    <t>003-006-017-0250</t>
  </si>
  <si>
    <t>L219/P147</t>
  </si>
  <si>
    <t>003-006-017-0630</t>
  </si>
  <si>
    <t>LC</t>
  </si>
  <si>
    <t>L220/P603</t>
  </si>
  <si>
    <t>003-006-017-0640, 003-006-017-0660</t>
  </si>
  <si>
    <t>003-006-017-0640</t>
  </si>
  <si>
    <t>17585 HALFWAY LAKE TR</t>
  </si>
  <si>
    <t>003-006-017-0630, 003-006-017-0660</t>
  </si>
  <si>
    <t>003-006-017-0660</t>
  </si>
  <si>
    <t>003-006-017-0640, 003-006-017-0630</t>
  </si>
  <si>
    <t>401</t>
  </si>
  <si>
    <t>003-007-033-0420</t>
  </si>
  <si>
    <t>L210/P752</t>
  </si>
  <si>
    <t>003-008-013-0130</t>
  </si>
  <si>
    <t>L218/P343</t>
  </si>
  <si>
    <t>003-008-013-0160</t>
  </si>
  <si>
    <t>22976 NELSON TR</t>
  </si>
  <si>
    <t>L217/P266</t>
  </si>
  <si>
    <t>003-008-015-0450</t>
  </si>
  <si>
    <t>23305 DUCK LAKE TR</t>
  </si>
  <si>
    <t>L222/P75</t>
  </si>
  <si>
    <t>003-008-016-0800</t>
  </si>
  <si>
    <t>L214/P228</t>
  </si>
  <si>
    <t>003-008-025-1200</t>
  </si>
  <si>
    <t>L217/P1060</t>
  </si>
  <si>
    <t>003-008-025-2800</t>
  </si>
  <si>
    <t>L213/P300</t>
  </si>
  <si>
    <t>003-008-026-0820</t>
  </si>
  <si>
    <t>L220/P458</t>
  </si>
  <si>
    <t>003-008-026-1220</t>
  </si>
  <si>
    <t>20116 PINEWOOD RD</t>
  </si>
  <si>
    <t>L220/P557</t>
  </si>
  <si>
    <t>003-008-026-2000</t>
  </si>
  <si>
    <t>L212/P414</t>
  </si>
  <si>
    <t>003-008-027-1300</t>
  </si>
  <si>
    <t>20011 PINEWOOD RD</t>
  </si>
  <si>
    <t>L212/P273</t>
  </si>
  <si>
    <t>003-008-034-0300</t>
  </si>
  <si>
    <t>19705 M-123</t>
  </si>
  <si>
    <t>L212/P589-590</t>
  </si>
  <si>
    <t>003-008-034-2210</t>
  </si>
  <si>
    <t>9398 ELMWOOD RD</t>
  </si>
  <si>
    <t>L210/P677</t>
  </si>
  <si>
    <t>003-008-036-0630</t>
  </si>
  <si>
    <t>L214/P633</t>
  </si>
  <si>
    <t>003-009-005-0100</t>
  </si>
  <si>
    <t>L220/P59</t>
  </si>
  <si>
    <t>003-009-009-0320</t>
  </si>
  <si>
    <t>L212/P572</t>
  </si>
  <si>
    <t>4060 TWP-6 DEER PARK AREA</t>
  </si>
  <si>
    <t>003-013-002-0200</t>
  </si>
  <si>
    <t>L220/P664</t>
  </si>
  <si>
    <t>003-013-002-0210</t>
  </si>
  <si>
    <t>L220/P662</t>
  </si>
  <si>
    <t>003-013-002-1000</t>
  </si>
  <si>
    <t>8388 CO RD 414</t>
  </si>
  <si>
    <t>L218/P782</t>
  </si>
  <si>
    <t>003-013-002-1050</t>
  </si>
  <si>
    <t>L217/P204</t>
  </si>
  <si>
    <t>003-013-013-0400</t>
  </si>
  <si>
    <t>L212/P134</t>
  </si>
  <si>
    <t>003-013-015-0720</t>
  </si>
  <si>
    <t>28540 RICKETTS DR</t>
  </si>
  <si>
    <t>2000</t>
  </si>
  <si>
    <t>L210/P716</t>
  </si>
  <si>
    <t>4510 PIKE LAKE-WHISPERING PINES</t>
  </si>
  <si>
    <t>201</t>
  </si>
  <si>
    <t>003-013-022-1000</t>
  </si>
  <si>
    <t>L213/P668</t>
  </si>
  <si>
    <t>003-014-003-0600</t>
  </si>
  <si>
    <t>4500</t>
  </si>
  <si>
    <t>L220/P767</t>
  </si>
  <si>
    <t>003-014-003-0610, 003-014-003-0620</t>
  </si>
  <si>
    <t>4500 LAKE SUPERIOR</t>
  </si>
  <si>
    <t>003-014-003-0610</t>
  </si>
  <si>
    <t>003-014-003-0620</t>
  </si>
  <si>
    <t>003-014-005-0400</t>
  </si>
  <si>
    <t>L220/P957</t>
  </si>
  <si>
    <t>003-016-018-0100</t>
  </si>
  <si>
    <t>CD</t>
  </si>
  <si>
    <t>L212/P1092-1097</t>
  </si>
  <si>
    <t>003-017-017-0395</t>
  </si>
  <si>
    <t>L218/P150</t>
  </si>
  <si>
    <t>003-017-017-0396</t>
  </si>
  <si>
    <t>003-017-029-0601</t>
  </si>
  <si>
    <t>L220/P126</t>
  </si>
  <si>
    <t>4525 PERCH LAKE &amp; SMALL LKS</t>
  </si>
  <si>
    <t>003-018-031-0500</t>
  </si>
  <si>
    <t>L220/P210</t>
  </si>
  <si>
    <t>003-020-032-0380</t>
  </si>
  <si>
    <t>29558 W SUPERIOR DUNES RD</t>
  </si>
  <si>
    <t>L218/P776</t>
  </si>
  <si>
    <t>003-020-032-0390</t>
  </si>
  <si>
    <t>L212/P331</t>
  </si>
  <si>
    <t>003-020-032-0395</t>
  </si>
  <si>
    <t>L214/P411</t>
  </si>
  <si>
    <t>003-020-032-0465</t>
  </si>
  <si>
    <t>L220/P801</t>
  </si>
  <si>
    <t>003-020-033-0330</t>
  </si>
  <si>
    <t>28395 E SUPERIOR DUNES RD</t>
  </si>
  <si>
    <t>L212/P8</t>
  </si>
  <si>
    <t>003-020-033-0340</t>
  </si>
  <si>
    <t>L212/P653</t>
  </si>
  <si>
    <t>041-003-250-0900</t>
  </si>
  <si>
    <t>4400</t>
  </si>
  <si>
    <t>L212/P407</t>
  </si>
  <si>
    <t>041-003-251-2800</t>
  </si>
  <si>
    <t>505 E AVE C</t>
  </si>
  <si>
    <t>L214/P354</t>
  </si>
  <si>
    <t>001</t>
  </si>
  <si>
    <t>041-250-000-2900</t>
  </si>
  <si>
    <t>408 E AVE C</t>
  </si>
  <si>
    <t>4010</t>
  </si>
  <si>
    <t>L211/P743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</si>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</sst>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6"/>
  <sheetViews>
    <sheetView tabSelected="1" topLeftCell="E1" workbookViewId="0">
      <selection activeCell="A71" sqref="A71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66</v>
      </c>
      <c r="C2" s="24">
        <v>43837</v>
      </c>
      <c r="D2" s="14">
        <v>78000</v>
      </c>
      <c r="E2" t="s">
        <v>30</v>
      </c>
      <c r="F2" t="s">
        <v>31</v>
      </c>
      <c r="G2" s="14">
        <v>78000</v>
      </c>
      <c r="H2" s="14">
        <v>0</v>
      </c>
      <c r="I2" s="19">
        <f>H2/G2*100</f>
        <v>0</v>
      </c>
      <c r="J2" s="14">
        <v>0</v>
      </c>
      <c r="K2" s="14">
        <f>G2-0</f>
        <v>78000</v>
      </c>
      <c r="L2" s="14">
        <v>0</v>
      </c>
      <c r="M2" s="29">
        <v>0</v>
      </c>
      <c r="N2" s="33">
        <v>0</v>
      </c>
      <c r="O2" s="38">
        <v>0</v>
      </c>
      <c r="P2" s="38">
        <v>0</v>
      </c>
      <c r="Q2" s="14" t="e">
        <f>K2/M2</f>
        <v>#DIV/0!</v>
      </c>
      <c r="R2" s="14" t="e">
        <f>K2/O2</f>
        <v>#DIV/0!</v>
      </c>
      <c r="S2" s="43" t="e">
        <f>K2/O2/43560</f>
        <v>#DIV/0!</v>
      </c>
      <c r="T2" s="38">
        <v>0</v>
      </c>
      <c r="U2" s="5" t="s">
        <v>67</v>
      </c>
      <c r="V2" t="s">
        <v>68</v>
      </c>
      <c r="W2" t="s">
        <v>69</v>
      </c>
      <c r="Y2">
        <v>0</v>
      </c>
      <c r="Z2">
        <v>0</v>
      </c>
      <c r="AA2" t="s">
        <v>35</v>
      </c>
      <c r="AC2" s="6" t="s">
        <v>70</v>
      </c>
      <c r="AL2" s="2"/>
      <c r="BC2" s="2"/>
      <c r="BE2" s="2"/>
    </row>
    <row r="3" spans="1:64" x14ac:dyDescent="0.25">
      <c r="A3" t="s">
        <v>69</v>
      </c>
      <c r="C3" s="24">
        <v>43837</v>
      </c>
      <c r="D3" s="14">
        <v>78000</v>
      </c>
      <c r="E3" t="s">
        <v>30</v>
      </c>
      <c r="F3" t="s">
        <v>31</v>
      </c>
      <c r="G3" s="14">
        <v>78000</v>
      </c>
      <c r="H3" s="14">
        <v>0</v>
      </c>
      <c r="I3" s="19">
        <f>H3/G3*100</f>
        <v>0</v>
      </c>
      <c r="J3" s="14">
        <v>0</v>
      </c>
      <c r="K3" s="14">
        <f>G3-0</f>
        <v>78000</v>
      </c>
      <c r="L3" s="14">
        <v>0</v>
      </c>
      <c r="M3" s="29">
        <v>0</v>
      </c>
      <c r="N3" s="33">
        <v>0</v>
      </c>
      <c r="O3" s="38">
        <v>0</v>
      </c>
      <c r="P3" s="38">
        <v>0</v>
      </c>
      <c r="Q3" s="14" t="e">
        <f>K3/M3</f>
        <v>#DIV/0!</v>
      </c>
      <c r="R3" s="14" t="e">
        <f>K3/O3</f>
        <v>#DIV/0!</v>
      </c>
      <c r="S3" s="43" t="e">
        <f>K3/O3/43560</f>
        <v>#DIV/0!</v>
      </c>
      <c r="T3" s="38">
        <v>0</v>
      </c>
      <c r="U3" s="5" t="s">
        <v>67</v>
      </c>
      <c r="V3" t="s">
        <v>68</v>
      </c>
      <c r="W3" t="s">
        <v>66</v>
      </c>
      <c r="Y3">
        <v>0</v>
      </c>
      <c r="Z3">
        <v>0</v>
      </c>
      <c r="AA3" t="s">
        <v>35</v>
      </c>
      <c r="AC3" s="6" t="s">
        <v>70</v>
      </c>
    </row>
    <row r="4" spans="1:64" x14ac:dyDescent="0.25">
      <c r="A4" t="s">
        <v>161</v>
      </c>
      <c r="C4" s="24">
        <v>43822</v>
      </c>
      <c r="D4" s="14">
        <v>62000</v>
      </c>
      <c r="E4" t="s">
        <v>30</v>
      </c>
      <c r="F4" t="s">
        <v>31</v>
      </c>
      <c r="G4" s="14">
        <v>62000</v>
      </c>
      <c r="H4" s="14">
        <v>0</v>
      </c>
      <c r="I4" s="19">
        <f>H4/G4*100</f>
        <v>0</v>
      </c>
      <c r="J4" s="14">
        <v>0</v>
      </c>
      <c r="K4" s="14">
        <f>G4-0</f>
        <v>62000</v>
      </c>
      <c r="L4" s="14">
        <v>0</v>
      </c>
      <c r="M4" s="29">
        <v>0</v>
      </c>
      <c r="N4" s="33">
        <v>0</v>
      </c>
      <c r="O4" s="38">
        <v>0</v>
      </c>
      <c r="P4" s="38">
        <v>0</v>
      </c>
      <c r="Q4" s="14" t="e">
        <f>K4/M4</f>
        <v>#DIV/0!</v>
      </c>
      <c r="R4" s="14" t="e">
        <f>K4/O4</f>
        <v>#DIV/0!</v>
      </c>
      <c r="S4" s="43" t="e">
        <f>K4/O4/43560</f>
        <v>#DIV/0!</v>
      </c>
      <c r="T4" s="38">
        <v>0</v>
      </c>
      <c r="U4" s="5" t="s">
        <v>38</v>
      </c>
      <c r="V4" t="s">
        <v>162</v>
      </c>
      <c r="X4" t="s">
        <v>34</v>
      </c>
      <c r="Y4">
        <v>0</v>
      </c>
      <c r="Z4">
        <v>0</v>
      </c>
      <c r="AA4" t="s">
        <v>35</v>
      </c>
      <c r="AC4" s="6" t="s">
        <v>36</v>
      </c>
    </row>
    <row r="5" spans="1:64" x14ac:dyDescent="0.25">
      <c r="A5" t="s">
        <v>178</v>
      </c>
      <c r="C5" s="24">
        <v>44123</v>
      </c>
      <c r="D5" s="14">
        <v>77500</v>
      </c>
      <c r="E5" t="s">
        <v>30</v>
      </c>
      <c r="F5" t="s">
        <v>31</v>
      </c>
      <c r="G5" s="14">
        <v>77500</v>
      </c>
      <c r="H5" s="14">
        <v>0</v>
      </c>
      <c r="I5" s="19">
        <f>H5/G5*100</f>
        <v>0</v>
      </c>
      <c r="J5" s="14">
        <v>37500</v>
      </c>
      <c r="K5" s="14">
        <f>G5-0</f>
        <v>77500</v>
      </c>
      <c r="L5" s="14">
        <v>37500</v>
      </c>
      <c r="M5" s="29">
        <v>250</v>
      </c>
      <c r="N5" s="33">
        <v>0</v>
      </c>
      <c r="O5" s="38">
        <v>0</v>
      </c>
      <c r="P5" s="38">
        <v>0</v>
      </c>
      <c r="Q5" s="14">
        <f>K5/M5</f>
        <v>310</v>
      </c>
      <c r="R5" s="14" t="e">
        <f>K5/O5</f>
        <v>#DIV/0!</v>
      </c>
      <c r="S5" s="43" t="e">
        <f>K5/O5/43560</f>
        <v>#DIV/0!</v>
      </c>
      <c r="T5" s="38">
        <v>250</v>
      </c>
      <c r="U5" s="5" t="s">
        <v>32</v>
      </c>
      <c r="V5" t="s">
        <v>179</v>
      </c>
      <c r="X5" t="s">
        <v>180</v>
      </c>
      <c r="Y5">
        <v>0</v>
      </c>
      <c r="Z5">
        <v>0</v>
      </c>
      <c r="AA5" t="s">
        <v>35</v>
      </c>
      <c r="AC5" s="6" t="s">
        <v>104</v>
      </c>
    </row>
    <row r="6" spans="1:64" x14ac:dyDescent="0.25">
      <c r="A6" t="s">
        <v>197</v>
      </c>
      <c r="C6" s="24">
        <v>43749</v>
      </c>
      <c r="D6" s="14">
        <v>2500</v>
      </c>
      <c r="E6" t="s">
        <v>96</v>
      </c>
      <c r="F6" t="s">
        <v>31</v>
      </c>
      <c r="G6" s="14">
        <v>2500</v>
      </c>
      <c r="H6" s="14">
        <v>1000</v>
      </c>
      <c r="I6" s="19">
        <f>H6/G6*100</f>
        <v>40</v>
      </c>
      <c r="J6" s="14">
        <v>2000</v>
      </c>
      <c r="K6" s="14">
        <f>G6-0</f>
        <v>2500</v>
      </c>
      <c r="L6" s="14">
        <v>2000</v>
      </c>
      <c r="M6" s="29">
        <v>100</v>
      </c>
      <c r="N6" s="33">
        <v>150</v>
      </c>
      <c r="O6" s="38">
        <v>0.34399999999999997</v>
      </c>
      <c r="P6" s="38">
        <v>0.34399999999999997</v>
      </c>
      <c r="Q6" s="14">
        <f>K6/M6</f>
        <v>25</v>
      </c>
      <c r="R6" s="14">
        <f>K6/O6</f>
        <v>7267.4418604651173</v>
      </c>
      <c r="S6" s="43">
        <f>K6/O6/43560</f>
        <v>0.16683750827514043</v>
      </c>
      <c r="T6" s="38">
        <v>100</v>
      </c>
      <c r="U6" s="5" t="s">
        <v>198</v>
      </c>
      <c r="V6" t="s">
        <v>199</v>
      </c>
      <c r="Y6">
        <v>0</v>
      </c>
      <c r="Z6">
        <v>1</v>
      </c>
      <c r="AA6" t="s">
        <v>35</v>
      </c>
      <c r="AC6" s="6" t="s">
        <v>36</v>
      </c>
    </row>
    <row r="7" spans="1:64" x14ac:dyDescent="0.25">
      <c r="A7" t="s">
        <v>200</v>
      </c>
      <c r="B7" t="s">
        <v>201</v>
      </c>
      <c r="C7" s="24">
        <v>43879</v>
      </c>
      <c r="D7" s="14">
        <v>2000</v>
      </c>
      <c r="E7" t="s">
        <v>30</v>
      </c>
      <c r="F7" t="s">
        <v>31</v>
      </c>
      <c r="G7" s="14">
        <v>2000</v>
      </c>
      <c r="H7" s="14">
        <v>7700</v>
      </c>
      <c r="I7" s="19">
        <f>H7/G7*100</f>
        <v>385</v>
      </c>
      <c r="J7" s="14">
        <v>16193</v>
      </c>
      <c r="K7" s="14">
        <f>G7-7193</f>
        <v>-5193</v>
      </c>
      <c r="L7" s="14">
        <v>9000</v>
      </c>
      <c r="M7" s="29">
        <v>120</v>
      </c>
      <c r="N7" s="33">
        <v>217.979996</v>
      </c>
      <c r="O7" s="38">
        <v>0.6</v>
      </c>
      <c r="P7" s="38">
        <v>0.6</v>
      </c>
      <c r="Q7" s="14">
        <f>K7/M7</f>
        <v>-43.274999999999999</v>
      </c>
      <c r="R7" s="14">
        <f>K7/O7</f>
        <v>-8655</v>
      </c>
      <c r="S7" s="43">
        <f>K7/O7/43560</f>
        <v>-0.19869146005509641</v>
      </c>
      <c r="T7" s="38">
        <v>120</v>
      </c>
      <c r="U7" s="5" t="s">
        <v>198</v>
      </c>
      <c r="V7" t="s">
        <v>202</v>
      </c>
      <c r="Y7">
        <v>0</v>
      </c>
      <c r="Z7">
        <v>1</v>
      </c>
      <c r="AA7" t="s">
        <v>35</v>
      </c>
      <c r="AC7" s="6" t="s">
        <v>203</v>
      </c>
    </row>
    <row r="8" spans="1:64" x14ac:dyDescent="0.25">
      <c r="A8" t="s">
        <v>86</v>
      </c>
      <c r="C8" s="24">
        <v>43945</v>
      </c>
      <c r="D8" s="14">
        <v>4200</v>
      </c>
      <c r="E8" t="s">
        <v>30</v>
      </c>
      <c r="F8" t="s">
        <v>31</v>
      </c>
      <c r="G8" s="14">
        <v>4200</v>
      </c>
      <c r="H8" s="14">
        <v>1500</v>
      </c>
      <c r="I8" s="19">
        <f>H8/G8*100</f>
        <v>35.714285714285715</v>
      </c>
      <c r="J8" s="14">
        <v>3000</v>
      </c>
      <c r="K8" s="14">
        <f>G8-0</f>
        <v>4200</v>
      </c>
      <c r="L8" s="14">
        <v>3000</v>
      </c>
      <c r="M8" s="29">
        <v>60</v>
      </c>
      <c r="N8" s="33">
        <v>500</v>
      </c>
      <c r="O8" s="38">
        <v>0.68899999999999995</v>
      </c>
      <c r="P8" s="38">
        <v>0.68899999999999995</v>
      </c>
      <c r="Q8" s="14">
        <f>K8/M8</f>
        <v>70</v>
      </c>
      <c r="R8" s="14">
        <f>K8/O8</f>
        <v>6095.7910014513791</v>
      </c>
      <c r="S8" s="43">
        <f>K8/O8/43560</f>
        <v>0.13994010563478831</v>
      </c>
      <c r="T8" s="38">
        <v>60</v>
      </c>
      <c r="U8" s="5" t="s">
        <v>32</v>
      </c>
      <c r="V8" t="s">
        <v>87</v>
      </c>
      <c r="X8" t="s">
        <v>88</v>
      </c>
      <c r="Y8">
        <v>0</v>
      </c>
      <c r="Z8">
        <v>1</v>
      </c>
      <c r="AA8" t="s">
        <v>35</v>
      </c>
      <c r="AC8" s="6" t="s">
        <v>36</v>
      </c>
    </row>
    <row r="9" spans="1:64" x14ac:dyDescent="0.25">
      <c r="A9" t="s">
        <v>204</v>
      </c>
      <c r="B9" t="s">
        <v>205</v>
      </c>
      <c r="C9" s="24">
        <v>43690</v>
      </c>
      <c r="D9" s="14">
        <v>7750</v>
      </c>
      <c r="E9" t="s">
        <v>96</v>
      </c>
      <c r="F9" t="s">
        <v>31</v>
      </c>
      <c r="G9" s="14">
        <v>7750</v>
      </c>
      <c r="H9" s="14">
        <v>13500</v>
      </c>
      <c r="I9" s="19">
        <f>H9/G9*100</f>
        <v>174.19354838709677</v>
      </c>
      <c r="J9" s="14">
        <v>27000</v>
      </c>
      <c r="K9" s="14">
        <f>G9-0</f>
        <v>7750</v>
      </c>
      <c r="L9" s="14">
        <v>27000</v>
      </c>
      <c r="M9" s="29">
        <v>360</v>
      </c>
      <c r="N9" s="33">
        <v>120</v>
      </c>
      <c r="O9" s="38">
        <v>0.99199999999999999</v>
      </c>
      <c r="P9" s="38">
        <v>0.99199999999999999</v>
      </c>
      <c r="Q9" s="14">
        <f>K9/M9</f>
        <v>21.527777777777779</v>
      </c>
      <c r="R9" s="14">
        <f>K9/O9</f>
        <v>7812.5</v>
      </c>
      <c r="S9" s="43">
        <f>K9/O9/43560</f>
        <v>0.17935032139577595</v>
      </c>
      <c r="T9" s="38">
        <v>360</v>
      </c>
      <c r="U9" s="5" t="s">
        <v>206</v>
      </c>
      <c r="V9" t="s">
        <v>207</v>
      </c>
      <c r="Y9">
        <v>0</v>
      </c>
      <c r="Z9">
        <v>1</v>
      </c>
      <c r="AA9" t="s">
        <v>35</v>
      </c>
      <c r="AC9" s="6" t="s">
        <v>36</v>
      </c>
    </row>
    <row r="10" spans="1:64" x14ac:dyDescent="0.25">
      <c r="A10" t="s">
        <v>54</v>
      </c>
      <c r="C10" s="24">
        <v>43691</v>
      </c>
      <c r="D10" s="14">
        <v>3500</v>
      </c>
      <c r="E10" t="s">
        <v>30</v>
      </c>
      <c r="F10" t="s">
        <v>31</v>
      </c>
      <c r="G10" s="14">
        <v>3500</v>
      </c>
      <c r="H10" s="14">
        <v>2900</v>
      </c>
      <c r="I10" s="19">
        <f>H10/G10*100</f>
        <v>82.857142857142861</v>
      </c>
      <c r="J10" s="14">
        <v>5775</v>
      </c>
      <c r="K10" s="14">
        <f>G10-0</f>
        <v>3500</v>
      </c>
      <c r="L10" s="14">
        <v>5775</v>
      </c>
      <c r="M10" s="29">
        <v>165</v>
      </c>
      <c r="N10" s="33">
        <v>264</v>
      </c>
      <c r="O10" s="38">
        <v>1</v>
      </c>
      <c r="P10" s="38">
        <v>1</v>
      </c>
      <c r="Q10" s="14">
        <f>K10/M10</f>
        <v>21.212121212121211</v>
      </c>
      <c r="R10" s="14">
        <f>K10/O10</f>
        <v>3500</v>
      </c>
      <c r="S10" s="43">
        <f>K10/O10/43560</f>
        <v>8.0348943985307619E-2</v>
      </c>
      <c r="T10" s="38">
        <v>165</v>
      </c>
      <c r="U10" s="5" t="s">
        <v>38</v>
      </c>
      <c r="V10" t="s">
        <v>55</v>
      </c>
      <c r="X10" t="s">
        <v>34</v>
      </c>
      <c r="Y10">
        <v>0</v>
      </c>
      <c r="Z10">
        <v>1</v>
      </c>
      <c r="AA10" t="s">
        <v>35</v>
      </c>
      <c r="AC10" s="6" t="s">
        <v>36</v>
      </c>
    </row>
    <row r="11" spans="1:64" x14ac:dyDescent="0.25">
      <c r="A11" t="s">
        <v>78</v>
      </c>
      <c r="B11" t="s">
        <v>79</v>
      </c>
      <c r="C11" s="24">
        <v>44140</v>
      </c>
      <c r="D11" s="14">
        <v>600</v>
      </c>
      <c r="E11" t="s">
        <v>30</v>
      </c>
      <c r="F11" t="s">
        <v>31</v>
      </c>
      <c r="G11" s="14">
        <v>600</v>
      </c>
      <c r="H11" s="14">
        <v>1300</v>
      </c>
      <c r="I11" s="19">
        <f>H11/G11*100</f>
        <v>216.66666666666666</v>
      </c>
      <c r="J11" s="14">
        <v>2500</v>
      </c>
      <c r="K11" s="14">
        <f>G11-0</f>
        <v>600</v>
      </c>
      <c r="L11" s="14">
        <v>2500</v>
      </c>
      <c r="M11" s="29">
        <v>0</v>
      </c>
      <c r="N11" s="33">
        <v>0</v>
      </c>
      <c r="O11" s="38">
        <v>1</v>
      </c>
      <c r="P11" s="38">
        <v>1</v>
      </c>
      <c r="Q11" s="14" t="e">
        <f>K11/M11</f>
        <v>#DIV/0!</v>
      </c>
      <c r="R11" s="14">
        <f>K11/O11</f>
        <v>600</v>
      </c>
      <c r="S11" s="43">
        <f>K11/O11/43560</f>
        <v>1.3774104683195593E-2</v>
      </c>
      <c r="T11" s="38">
        <v>0</v>
      </c>
      <c r="U11" s="5" t="s">
        <v>38</v>
      </c>
      <c r="X11" t="s">
        <v>34</v>
      </c>
      <c r="Y11">
        <v>0</v>
      </c>
      <c r="Z11">
        <v>0</v>
      </c>
      <c r="AA11" t="s">
        <v>35</v>
      </c>
      <c r="AC11" s="6" t="s">
        <v>36</v>
      </c>
    </row>
    <row r="12" spans="1:64" x14ac:dyDescent="0.25">
      <c r="A12" t="s">
        <v>177</v>
      </c>
      <c r="C12" s="24">
        <v>44042</v>
      </c>
      <c r="D12" s="14">
        <v>44000</v>
      </c>
      <c r="E12" t="s">
        <v>30</v>
      </c>
      <c r="F12" t="s">
        <v>31</v>
      </c>
      <c r="G12" s="14">
        <v>44000</v>
      </c>
      <c r="H12" s="14">
        <v>17000</v>
      </c>
      <c r="I12" s="19">
        <f>H12/G12*100</f>
        <v>38.636363636363633</v>
      </c>
      <c r="J12" s="14">
        <v>68000</v>
      </c>
      <c r="K12" s="14">
        <f>G12-0</f>
        <v>44000</v>
      </c>
      <c r="L12" s="14">
        <v>68000</v>
      </c>
      <c r="M12" s="29">
        <v>200</v>
      </c>
      <c r="N12" s="33">
        <v>1076</v>
      </c>
      <c r="O12" s="38">
        <v>2.4700000000000002</v>
      </c>
      <c r="P12" s="38">
        <v>1.2330000000000001</v>
      </c>
      <c r="Q12" s="14">
        <f>K12/M12</f>
        <v>220</v>
      </c>
      <c r="R12" s="14">
        <f>K12/O12</f>
        <v>17813.765182186235</v>
      </c>
      <c r="S12" s="43">
        <f>K12/O12/43560</f>
        <v>0.40894777736882998</v>
      </c>
      <c r="T12" s="38">
        <v>200</v>
      </c>
      <c r="U12" s="5" t="s">
        <v>164</v>
      </c>
      <c r="V12" t="s">
        <v>176</v>
      </c>
      <c r="W12" t="s">
        <v>175</v>
      </c>
      <c r="X12" t="s">
        <v>167</v>
      </c>
      <c r="Y12">
        <v>0</v>
      </c>
      <c r="Z12">
        <v>0</v>
      </c>
      <c r="AA12" t="s">
        <v>35</v>
      </c>
      <c r="AC12" s="6" t="s">
        <v>36</v>
      </c>
    </row>
    <row r="13" spans="1:64" x14ac:dyDescent="0.25">
      <c r="A13" t="s">
        <v>175</v>
      </c>
      <c r="C13" s="24">
        <v>44042</v>
      </c>
      <c r="D13" s="14">
        <v>44000</v>
      </c>
      <c r="E13" t="s">
        <v>30</v>
      </c>
      <c r="F13" t="s">
        <v>31</v>
      </c>
      <c r="G13" s="14">
        <v>44000</v>
      </c>
      <c r="H13" s="14">
        <v>17000</v>
      </c>
      <c r="I13" s="19">
        <f>H13/G13*100</f>
        <v>38.636363636363633</v>
      </c>
      <c r="J13" s="14">
        <v>68000</v>
      </c>
      <c r="K13" s="14">
        <f>G13-0</f>
        <v>44000</v>
      </c>
      <c r="L13" s="14">
        <v>68000</v>
      </c>
      <c r="M13" s="29">
        <v>200</v>
      </c>
      <c r="N13" s="33">
        <v>1076</v>
      </c>
      <c r="O13" s="38">
        <v>2.4700000000000002</v>
      </c>
      <c r="P13" s="38">
        <v>1.2370000000000001</v>
      </c>
      <c r="Q13" s="14">
        <f>K13/M13</f>
        <v>220</v>
      </c>
      <c r="R13" s="14">
        <f>K13/O13</f>
        <v>17813.765182186235</v>
      </c>
      <c r="S13" s="43">
        <f>K13/O13/43560</f>
        <v>0.40894777736882998</v>
      </c>
      <c r="T13" s="38">
        <v>200</v>
      </c>
      <c r="U13" s="5" t="s">
        <v>164</v>
      </c>
      <c r="V13" t="s">
        <v>176</v>
      </c>
      <c r="W13" t="s">
        <v>177</v>
      </c>
      <c r="X13" t="s">
        <v>167</v>
      </c>
      <c r="Y13">
        <v>0</v>
      </c>
      <c r="Z13">
        <v>0</v>
      </c>
      <c r="AA13" t="s">
        <v>35</v>
      </c>
      <c r="AC13" s="6" t="s">
        <v>36</v>
      </c>
    </row>
    <row r="14" spans="1:64" x14ac:dyDescent="0.25">
      <c r="A14" t="s">
        <v>163</v>
      </c>
      <c r="C14" s="24">
        <v>44165</v>
      </c>
      <c r="D14" s="14">
        <v>60000</v>
      </c>
      <c r="E14" t="s">
        <v>30</v>
      </c>
      <c r="F14" t="s">
        <v>31</v>
      </c>
      <c r="G14" s="14">
        <v>60000</v>
      </c>
      <c r="H14" s="14">
        <v>59400</v>
      </c>
      <c r="I14" s="19">
        <f>H14/G14*100</f>
        <v>99</v>
      </c>
      <c r="J14" s="14">
        <v>117581</v>
      </c>
      <c r="K14" s="14">
        <f>G14-0</f>
        <v>60000</v>
      </c>
      <c r="L14" s="14">
        <v>117581</v>
      </c>
      <c r="M14" s="29">
        <v>300</v>
      </c>
      <c r="N14" s="33">
        <v>0</v>
      </c>
      <c r="O14" s="38">
        <v>4.4530000000000003</v>
      </c>
      <c r="P14" s="38">
        <v>1.4730000000000001</v>
      </c>
      <c r="Q14" s="14">
        <f>K14/M14</f>
        <v>200</v>
      </c>
      <c r="R14" s="14">
        <f>K14/O14</f>
        <v>13474.06242982259</v>
      </c>
      <c r="S14" s="43">
        <f>K14/O14/43560</f>
        <v>0.30932191069381521</v>
      </c>
      <c r="T14" s="38">
        <v>300</v>
      </c>
      <c r="U14" s="5" t="s">
        <v>164</v>
      </c>
      <c r="V14" t="s">
        <v>165</v>
      </c>
      <c r="W14" t="s">
        <v>166</v>
      </c>
      <c r="X14" t="s">
        <v>167</v>
      </c>
      <c r="Y14">
        <v>0</v>
      </c>
      <c r="Z14">
        <v>0</v>
      </c>
      <c r="AA14" t="s">
        <v>35</v>
      </c>
      <c r="AC14" s="6" t="s">
        <v>36</v>
      </c>
    </row>
    <row r="15" spans="1:64" x14ac:dyDescent="0.25">
      <c r="A15" t="s">
        <v>168</v>
      </c>
      <c r="C15" s="24">
        <v>44165</v>
      </c>
      <c r="D15" s="14">
        <v>60000</v>
      </c>
      <c r="E15" t="s">
        <v>30</v>
      </c>
      <c r="F15" t="s">
        <v>31</v>
      </c>
      <c r="G15" s="14">
        <v>60000</v>
      </c>
      <c r="H15" s="14">
        <v>59400</v>
      </c>
      <c r="I15" s="19">
        <f>H15/G15*100</f>
        <v>99</v>
      </c>
      <c r="J15" s="14">
        <v>117581</v>
      </c>
      <c r="K15" s="14">
        <f>G15-0</f>
        <v>60000</v>
      </c>
      <c r="L15" s="14">
        <v>117581</v>
      </c>
      <c r="M15" s="29">
        <v>300</v>
      </c>
      <c r="N15" s="33">
        <v>0</v>
      </c>
      <c r="O15" s="38">
        <v>4.4530000000000003</v>
      </c>
      <c r="P15" s="38">
        <v>1.4850000000000001</v>
      </c>
      <c r="Q15" s="14">
        <f>K15/M15</f>
        <v>200</v>
      </c>
      <c r="R15" s="14">
        <f>K15/O15</f>
        <v>13474.06242982259</v>
      </c>
      <c r="S15" s="43">
        <f>K15/O15/43560</f>
        <v>0.30932191069381521</v>
      </c>
      <c r="T15" s="38">
        <v>300</v>
      </c>
      <c r="U15" s="5" t="s">
        <v>164</v>
      </c>
      <c r="V15" t="s">
        <v>165</v>
      </c>
      <c r="W15" t="s">
        <v>166</v>
      </c>
      <c r="X15" t="s">
        <v>167</v>
      </c>
      <c r="Y15">
        <v>0</v>
      </c>
      <c r="Z15">
        <v>0</v>
      </c>
      <c r="AA15" t="s">
        <v>35</v>
      </c>
      <c r="AC15" s="6" t="s">
        <v>36</v>
      </c>
    </row>
    <row r="16" spans="1:64" x14ac:dyDescent="0.25">
      <c r="A16" t="s">
        <v>169</v>
      </c>
      <c r="C16" s="24">
        <v>44165</v>
      </c>
      <c r="D16" s="14">
        <v>60000</v>
      </c>
      <c r="E16" t="s">
        <v>30</v>
      </c>
      <c r="F16" t="s">
        <v>31</v>
      </c>
      <c r="G16" s="14">
        <v>60000</v>
      </c>
      <c r="H16" s="14">
        <v>0</v>
      </c>
      <c r="I16" s="19">
        <f>H16/G16*100</f>
        <v>0</v>
      </c>
      <c r="J16" s="14">
        <v>117581</v>
      </c>
      <c r="K16" s="14">
        <f>G16-0</f>
        <v>60000</v>
      </c>
      <c r="L16" s="14">
        <v>117581</v>
      </c>
      <c r="M16" s="29">
        <v>300</v>
      </c>
      <c r="N16" s="33">
        <v>0</v>
      </c>
      <c r="O16" s="38">
        <v>4.4530000000000003</v>
      </c>
      <c r="P16" s="38">
        <v>1.4950000000000001</v>
      </c>
      <c r="Q16" s="14">
        <f>K16/M16</f>
        <v>200</v>
      </c>
      <c r="R16" s="14">
        <f>K16/O16</f>
        <v>13474.06242982259</v>
      </c>
      <c r="S16" s="43">
        <f>K16/O16/43560</f>
        <v>0.30932191069381521</v>
      </c>
      <c r="T16" s="38">
        <v>300</v>
      </c>
      <c r="U16" s="5" t="s">
        <v>164</v>
      </c>
      <c r="V16" t="s">
        <v>165</v>
      </c>
      <c r="W16" t="s">
        <v>166</v>
      </c>
      <c r="X16" t="s">
        <v>167</v>
      </c>
      <c r="Y16">
        <v>0</v>
      </c>
      <c r="Z16">
        <v>0</v>
      </c>
      <c r="AA16" t="s">
        <v>35</v>
      </c>
      <c r="AC16" s="6" t="s">
        <v>36</v>
      </c>
    </row>
    <row r="17" spans="1:29" x14ac:dyDescent="0.25">
      <c r="A17" t="s">
        <v>155</v>
      </c>
      <c r="B17" t="s">
        <v>156</v>
      </c>
      <c r="C17" s="24">
        <v>43629</v>
      </c>
      <c r="D17" s="14">
        <v>85500</v>
      </c>
      <c r="E17" t="s">
        <v>30</v>
      </c>
      <c r="F17" t="s">
        <v>31</v>
      </c>
      <c r="G17" s="14">
        <v>85500</v>
      </c>
      <c r="H17" s="14">
        <v>59200</v>
      </c>
      <c r="I17" s="19">
        <f>H17/G17*100</f>
        <v>69.239766081871352</v>
      </c>
      <c r="J17" s="14">
        <v>118310</v>
      </c>
      <c r="K17" s="14">
        <f>G17-0</f>
        <v>85500</v>
      </c>
      <c r="L17" s="14">
        <v>118310</v>
      </c>
      <c r="M17" s="29">
        <v>1095.459961</v>
      </c>
      <c r="N17" s="33">
        <v>72.309997999999993</v>
      </c>
      <c r="O17" s="38">
        <v>1.8180000000000001</v>
      </c>
      <c r="P17" s="38">
        <v>1.8180000000000001</v>
      </c>
      <c r="Q17" s="14">
        <f>K17/M17</f>
        <v>78.049406682057636</v>
      </c>
      <c r="R17" s="14">
        <f>K17/O17</f>
        <v>47029.702970297025</v>
      </c>
      <c r="S17" s="43">
        <f>K17/O17/43560</f>
        <v>1.0796534198874432</v>
      </c>
      <c r="T17" s="38">
        <v>1095.46</v>
      </c>
      <c r="U17" s="5" t="s">
        <v>157</v>
      </c>
      <c r="V17" t="s">
        <v>158</v>
      </c>
      <c r="X17" t="s">
        <v>159</v>
      </c>
      <c r="Y17">
        <v>0</v>
      </c>
      <c r="Z17">
        <v>0</v>
      </c>
      <c r="AA17" t="s">
        <v>35</v>
      </c>
      <c r="AC17" s="6" t="s">
        <v>160</v>
      </c>
    </row>
    <row r="18" spans="1:29" x14ac:dyDescent="0.25">
      <c r="A18" t="s">
        <v>181</v>
      </c>
      <c r="C18" s="24">
        <v>44130</v>
      </c>
      <c r="D18" s="14">
        <v>59000</v>
      </c>
      <c r="E18" t="s">
        <v>30</v>
      </c>
      <c r="F18" t="s">
        <v>31</v>
      </c>
      <c r="G18" s="14">
        <v>59000</v>
      </c>
      <c r="H18" s="14">
        <v>25400</v>
      </c>
      <c r="I18" s="19">
        <f>H18/G18*100</f>
        <v>43.050847457627114</v>
      </c>
      <c r="J18" s="14">
        <v>50880</v>
      </c>
      <c r="K18" s="14">
        <f>G18-0</f>
        <v>59000</v>
      </c>
      <c r="L18" s="14">
        <v>50880</v>
      </c>
      <c r="M18" s="29">
        <v>132</v>
      </c>
      <c r="N18" s="33">
        <v>660</v>
      </c>
      <c r="O18" s="38">
        <v>2</v>
      </c>
      <c r="P18" s="38">
        <v>2</v>
      </c>
      <c r="Q18" s="14">
        <f>K18/M18</f>
        <v>446.969696969697</v>
      </c>
      <c r="R18" s="14">
        <f>K18/O18</f>
        <v>29500</v>
      </c>
      <c r="S18" s="43">
        <f>K18/O18/43560</f>
        <v>0.67722681359045001</v>
      </c>
      <c r="T18" s="38">
        <v>132</v>
      </c>
      <c r="U18" s="5" t="s">
        <v>164</v>
      </c>
      <c r="V18" t="s">
        <v>182</v>
      </c>
      <c r="X18" t="s">
        <v>167</v>
      </c>
      <c r="Y18">
        <v>0</v>
      </c>
      <c r="Z18">
        <v>0</v>
      </c>
      <c r="AA18" t="s">
        <v>35</v>
      </c>
      <c r="AC18" s="6" t="s">
        <v>36</v>
      </c>
    </row>
    <row r="19" spans="1:29" x14ac:dyDescent="0.25">
      <c r="A19" t="s">
        <v>93</v>
      </c>
      <c r="C19" s="24">
        <v>44099</v>
      </c>
      <c r="D19" s="14">
        <v>60000</v>
      </c>
      <c r="E19" t="s">
        <v>30</v>
      </c>
      <c r="F19" t="s">
        <v>31</v>
      </c>
      <c r="G19" s="14">
        <v>60000</v>
      </c>
      <c r="H19" s="14">
        <v>12200</v>
      </c>
      <c r="I19" s="19">
        <f>H19/G19*100</f>
        <v>20.333333333333332</v>
      </c>
      <c r="J19" s="14">
        <v>24452</v>
      </c>
      <c r="K19" s="14">
        <f>G19-0</f>
        <v>60000</v>
      </c>
      <c r="L19" s="14">
        <v>24452</v>
      </c>
      <c r="M19" s="29">
        <v>330</v>
      </c>
      <c r="N19" s="33">
        <v>0</v>
      </c>
      <c r="O19" s="38">
        <v>3.5009999999999999</v>
      </c>
      <c r="P19" s="38">
        <v>3.5009999999999999</v>
      </c>
      <c r="Q19" s="14">
        <f>K19/M19</f>
        <v>181.81818181818181</v>
      </c>
      <c r="R19" s="14">
        <f>K19/O19</f>
        <v>17137.960582690659</v>
      </c>
      <c r="S19" s="43">
        <f>K19/O19/43560</f>
        <v>0.39343343853743479</v>
      </c>
      <c r="T19" s="38">
        <v>330</v>
      </c>
      <c r="U19" s="5" t="s">
        <v>38</v>
      </c>
      <c r="V19" t="s">
        <v>94</v>
      </c>
      <c r="X19" t="s">
        <v>34</v>
      </c>
      <c r="Y19">
        <v>0</v>
      </c>
      <c r="Z19">
        <v>0</v>
      </c>
      <c r="AA19" t="s">
        <v>35</v>
      </c>
      <c r="AC19" s="6" t="s">
        <v>36</v>
      </c>
    </row>
    <row r="20" spans="1:29" x14ac:dyDescent="0.25">
      <c r="A20" t="s">
        <v>183</v>
      </c>
      <c r="B20" t="s">
        <v>184</v>
      </c>
      <c r="C20" s="24">
        <v>44064</v>
      </c>
      <c r="D20" s="14">
        <v>95000</v>
      </c>
      <c r="E20" t="s">
        <v>30</v>
      </c>
      <c r="F20" t="s">
        <v>31</v>
      </c>
      <c r="G20" s="14">
        <v>95000</v>
      </c>
      <c r="H20" s="14">
        <v>56200</v>
      </c>
      <c r="I20" s="19">
        <f>H20/G20*100</f>
        <v>59.15789473684211</v>
      </c>
      <c r="J20" s="14">
        <v>112425</v>
      </c>
      <c r="K20" s="14">
        <f>G20-0</f>
        <v>95000</v>
      </c>
      <c r="L20" s="14">
        <v>112425</v>
      </c>
      <c r="M20" s="29">
        <v>322.31</v>
      </c>
      <c r="N20" s="33">
        <v>0</v>
      </c>
      <c r="O20" s="38">
        <v>3.79</v>
      </c>
      <c r="P20" s="38">
        <v>3.79</v>
      </c>
      <c r="Q20" s="14">
        <f>K20/M20</f>
        <v>294.74729297880924</v>
      </c>
      <c r="R20" s="14">
        <f>K20/O20</f>
        <v>25065.963060686016</v>
      </c>
      <c r="S20" s="43">
        <f>K20/O20/43560</f>
        <v>0.57543533197167163</v>
      </c>
      <c r="T20" s="38">
        <v>322.31</v>
      </c>
      <c r="U20" s="5" t="s">
        <v>164</v>
      </c>
      <c r="V20" t="s">
        <v>185</v>
      </c>
      <c r="X20" t="s">
        <v>167</v>
      </c>
      <c r="Y20">
        <v>0</v>
      </c>
      <c r="Z20">
        <v>1</v>
      </c>
      <c r="AA20" t="s">
        <v>35</v>
      </c>
      <c r="AC20" s="6" t="s">
        <v>36</v>
      </c>
    </row>
    <row r="21" spans="1:29" x14ac:dyDescent="0.25">
      <c r="A21" t="s">
        <v>186</v>
      </c>
      <c r="C21" s="24">
        <v>43727</v>
      </c>
      <c r="D21" s="14">
        <v>75000</v>
      </c>
      <c r="E21" t="s">
        <v>30</v>
      </c>
      <c r="F21" t="s">
        <v>31</v>
      </c>
      <c r="G21" s="14">
        <v>75000</v>
      </c>
      <c r="H21" s="14">
        <v>67900</v>
      </c>
      <c r="I21" s="19">
        <f>H21/G21*100</f>
        <v>90.533333333333331</v>
      </c>
      <c r="J21" s="14">
        <v>96337</v>
      </c>
      <c r="K21" s="14">
        <f>G21-0</f>
        <v>75000</v>
      </c>
      <c r="L21" s="14">
        <v>96337</v>
      </c>
      <c r="M21" s="29">
        <v>272.80999800000001</v>
      </c>
      <c r="N21" s="33">
        <v>0</v>
      </c>
      <c r="O21" s="38">
        <v>3.79</v>
      </c>
      <c r="P21" s="38">
        <v>3.79</v>
      </c>
      <c r="Q21" s="14">
        <f>K21/M21</f>
        <v>274.91661064415973</v>
      </c>
      <c r="R21" s="14">
        <f>K21/O21</f>
        <v>19788.918205804748</v>
      </c>
      <c r="S21" s="43">
        <f>K21/O21/43560</f>
        <v>0.45429105155658284</v>
      </c>
      <c r="T21" s="38">
        <v>272.81</v>
      </c>
      <c r="U21" s="5" t="s">
        <v>164</v>
      </c>
      <c r="V21" t="s">
        <v>187</v>
      </c>
      <c r="X21" t="s">
        <v>167</v>
      </c>
      <c r="Y21">
        <v>0</v>
      </c>
      <c r="Z21">
        <v>1</v>
      </c>
      <c r="AA21" t="s">
        <v>35</v>
      </c>
      <c r="AC21" s="6" t="s">
        <v>36</v>
      </c>
    </row>
    <row r="22" spans="1:29" x14ac:dyDescent="0.25">
      <c r="A22" t="s">
        <v>91</v>
      </c>
      <c r="C22" s="24">
        <v>43702</v>
      </c>
      <c r="D22" s="14">
        <v>15500</v>
      </c>
      <c r="E22" t="s">
        <v>30</v>
      </c>
      <c r="F22" t="s">
        <v>31</v>
      </c>
      <c r="G22" s="14">
        <v>15500</v>
      </c>
      <c r="H22" s="14">
        <v>7100</v>
      </c>
      <c r="I22" s="19">
        <f>H22/G22*100</f>
        <v>45.806451612903224</v>
      </c>
      <c r="J22" s="14">
        <v>14256</v>
      </c>
      <c r="K22" s="14">
        <f>G22-0</f>
        <v>15500</v>
      </c>
      <c r="L22" s="14">
        <v>14256</v>
      </c>
      <c r="M22" s="29">
        <v>407.29998799999998</v>
      </c>
      <c r="N22" s="33">
        <v>491.96200599999997</v>
      </c>
      <c r="O22" s="38">
        <v>4.5999999999999996</v>
      </c>
      <c r="P22" s="38">
        <v>4.5999999999999996</v>
      </c>
      <c r="Q22" s="14">
        <f>K22/M22</f>
        <v>38.055488476960136</v>
      </c>
      <c r="R22" s="14">
        <f>K22/O22</f>
        <v>3369.5652173913045</v>
      </c>
      <c r="S22" s="43">
        <f>K22/O22/43560</f>
        <v>7.7354573402004231E-2</v>
      </c>
      <c r="T22" s="38">
        <v>407.3</v>
      </c>
      <c r="U22" s="5" t="s">
        <v>38</v>
      </c>
      <c r="V22" t="s">
        <v>92</v>
      </c>
      <c r="X22" t="s">
        <v>34</v>
      </c>
      <c r="Y22">
        <v>0</v>
      </c>
      <c r="Z22">
        <v>0</v>
      </c>
      <c r="AA22" t="s">
        <v>35</v>
      </c>
      <c r="AC22" s="6" t="s">
        <v>36</v>
      </c>
    </row>
    <row r="23" spans="1:29" x14ac:dyDescent="0.25">
      <c r="A23" t="s">
        <v>62</v>
      </c>
      <c r="C23" s="24">
        <v>43993</v>
      </c>
      <c r="D23" s="14">
        <v>12000</v>
      </c>
      <c r="E23" t="s">
        <v>57</v>
      </c>
      <c r="F23" t="s">
        <v>31</v>
      </c>
      <c r="G23" s="14">
        <v>12000</v>
      </c>
      <c r="H23" s="14">
        <v>3600</v>
      </c>
      <c r="I23" s="19">
        <f>H23/G23*100</f>
        <v>30</v>
      </c>
      <c r="J23" s="14">
        <v>7200</v>
      </c>
      <c r="K23" s="14">
        <f>G23-0</f>
        <v>12000</v>
      </c>
      <c r="L23" s="14">
        <v>7200</v>
      </c>
      <c r="M23" s="29">
        <v>0</v>
      </c>
      <c r="N23" s="33">
        <v>0</v>
      </c>
      <c r="O23" s="38">
        <v>5</v>
      </c>
      <c r="P23" s="38">
        <v>5</v>
      </c>
      <c r="Q23" s="14" t="e">
        <f>K23/M23</f>
        <v>#DIV/0!</v>
      </c>
      <c r="R23" s="14">
        <f>K23/O23</f>
        <v>2400</v>
      </c>
      <c r="S23" s="43">
        <f>K23/O23/43560</f>
        <v>5.5096418732782371E-2</v>
      </c>
      <c r="T23" s="38">
        <v>0</v>
      </c>
      <c r="U23" s="5" t="s">
        <v>38</v>
      </c>
      <c r="V23" t="s">
        <v>63</v>
      </c>
      <c r="X23" t="s">
        <v>34</v>
      </c>
      <c r="Y23">
        <v>0</v>
      </c>
      <c r="Z23">
        <v>1</v>
      </c>
      <c r="AA23" t="s">
        <v>35</v>
      </c>
      <c r="AC23" s="6" t="s">
        <v>36</v>
      </c>
    </row>
    <row r="24" spans="1:29" x14ac:dyDescent="0.25">
      <c r="A24" t="s">
        <v>105</v>
      </c>
      <c r="C24" s="24">
        <v>43629</v>
      </c>
      <c r="D24" s="14">
        <v>45500</v>
      </c>
      <c r="E24" t="s">
        <v>30</v>
      </c>
      <c r="F24" t="s">
        <v>31</v>
      </c>
      <c r="G24" s="14">
        <v>45500</v>
      </c>
      <c r="H24" s="14">
        <v>8100</v>
      </c>
      <c r="I24" s="19">
        <f>H24/G24*100</f>
        <v>17.802197802197803</v>
      </c>
      <c r="J24" s="14">
        <v>16178</v>
      </c>
      <c r="K24" s="14">
        <f>G24-0</f>
        <v>45500</v>
      </c>
      <c r="L24" s="14">
        <v>16178</v>
      </c>
      <c r="M24" s="29">
        <v>330</v>
      </c>
      <c r="N24" s="33">
        <v>0</v>
      </c>
      <c r="O24" s="38">
        <v>5.7850000000000001</v>
      </c>
      <c r="P24" s="38">
        <v>5.7850000000000001</v>
      </c>
      <c r="Q24" s="14">
        <f>K24/M24</f>
        <v>137.87878787878788</v>
      </c>
      <c r="R24" s="14">
        <f>K24/O24</f>
        <v>7865.1685393258422</v>
      </c>
      <c r="S24" s="43">
        <f>K24/O24/43560</f>
        <v>0.18055942468608452</v>
      </c>
      <c r="T24" s="38">
        <v>330</v>
      </c>
      <c r="U24" s="5" t="s">
        <v>32</v>
      </c>
      <c r="V24" t="s">
        <v>106</v>
      </c>
      <c r="X24" t="s">
        <v>34</v>
      </c>
      <c r="Y24">
        <v>0</v>
      </c>
      <c r="Z24">
        <v>0</v>
      </c>
      <c r="AA24" t="s">
        <v>35</v>
      </c>
      <c r="AC24" s="6" t="s">
        <v>36</v>
      </c>
    </row>
    <row r="25" spans="1:29" x14ac:dyDescent="0.25">
      <c r="A25" t="s">
        <v>105</v>
      </c>
      <c r="C25" s="24">
        <v>43629</v>
      </c>
      <c r="D25" s="14">
        <v>45500</v>
      </c>
      <c r="E25" t="s">
        <v>30</v>
      </c>
      <c r="F25" t="s">
        <v>31</v>
      </c>
      <c r="G25" s="14">
        <v>45500</v>
      </c>
      <c r="H25" s="14">
        <v>8100</v>
      </c>
      <c r="I25" s="19">
        <f>H25/G25*100</f>
        <v>17.802197802197803</v>
      </c>
      <c r="J25" s="14">
        <v>16178</v>
      </c>
      <c r="K25" s="14">
        <f>G25-0</f>
        <v>45500</v>
      </c>
      <c r="L25" s="14">
        <v>16178</v>
      </c>
      <c r="M25" s="29">
        <v>330</v>
      </c>
      <c r="N25" s="33">
        <v>0</v>
      </c>
      <c r="O25" s="38">
        <v>5.7850000000000001</v>
      </c>
      <c r="P25" s="38">
        <v>5.7850000000000001</v>
      </c>
      <c r="Q25" s="14">
        <f>K25/M25</f>
        <v>137.87878787878788</v>
      </c>
      <c r="R25" s="14">
        <f>K25/O25</f>
        <v>7865.1685393258422</v>
      </c>
      <c r="S25" s="43">
        <f>K25/O25/43560</f>
        <v>0.18055942468608452</v>
      </c>
      <c r="T25" s="38">
        <v>330</v>
      </c>
      <c r="U25" s="5" t="s">
        <v>32</v>
      </c>
      <c r="V25" t="s">
        <v>106</v>
      </c>
      <c r="X25" t="s">
        <v>34</v>
      </c>
      <c r="Y25">
        <v>0</v>
      </c>
      <c r="Z25">
        <v>0</v>
      </c>
      <c r="AA25" t="s">
        <v>35</v>
      </c>
      <c r="AC25" s="6" t="s">
        <v>36</v>
      </c>
    </row>
    <row r="26" spans="1:29" x14ac:dyDescent="0.25">
      <c r="A26" t="s">
        <v>151</v>
      </c>
      <c r="C26" s="24">
        <v>43966</v>
      </c>
      <c r="D26" s="14">
        <v>15500</v>
      </c>
      <c r="E26" t="s">
        <v>30</v>
      </c>
      <c r="F26" t="s">
        <v>31</v>
      </c>
      <c r="G26" s="14">
        <v>15500</v>
      </c>
      <c r="H26" s="14">
        <v>9200</v>
      </c>
      <c r="I26" s="19">
        <f>H26/G26*100</f>
        <v>59.354838709677416</v>
      </c>
      <c r="J26" s="14">
        <v>18400</v>
      </c>
      <c r="K26" s="14">
        <f>G26-0</f>
        <v>15500</v>
      </c>
      <c r="L26" s="14">
        <v>18400</v>
      </c>
      <c r="M26" s="29">
        <v>660</v>
      </c>
      <c r="N26" s="33">
        <v>0</v>
      </c>
      <c r="O26" s="38">
        <v>7.2</v>
      </c>
      <c r="P26" s="38">
        <v>7.2</v>
      </c>
      <c r="Q26" s="14">
        <f>K26/M26</f>
        <v>23.484848484848484</v>
      </c>
      <c r="R26" s="14">
        <f>K26/O26</f>
        <v>2152.7777777777778</v>
      </c>
      <c r="S26" s="43">
        <f>K26/O26/43560</f>
        <v>4.9420977451280483E-2</v>
      </c>
      <c r="T26" s="38">
        <v>660</v>
      </c>
      <c r="U26" s="5" t="s">
        <v>38</v>
      </c>
      <c r="V26" t="s">
        <v>152</v>
      </c>
      <c r="X26" t="s">
        <v>34</v>
      </c>
      <c r="Y26">
        <v>0</v>
      </c>
      <c r="Z26">
        <v>0</v>
      </c>
      <c r="AA26" t="s">
        <v>35</v>
      </c>
      <c r="AC26" s="6" t="s">
        <v>36</v>
      </c>
    </row>
    <row r="27" spans="1:29" x14ac:dyDescent="0.25">
      <c r="A27" t="s">
        <v>56</v>
      </c>
      <c r="C27" s="24">
        <v>43852</v>
      </c>
      <c r="D27" s="14">
        <v>6500</v>
      </c>
      <c r="E27" t="s">
        <v>57</v>
      </c>
      <c r="F27" t="s">
        <v>31</v>
      </c>
      <c r="G27" s="14">
        <v>6500</v>
      </c>
      <c r="H27" s="14">
        <v>3400</v>
      </c>
      <c r="I27" s="19">
        <f>H27/G27*100</f>
        <v>52.307692307692314</v>
      </c>
      <c r="J27" s="14">
        <v>6800</v>
      </c>
      <c r="K27" s="14">
        <f>G27-0</f>
        <v>6500</v>
      </c>
      <c r="L27" s="14">
        <v>6800</v>
      </c>
      <c r="M27" s="29">
        <v>0</v>
      </c>
      <c r="N27" s="33">
        <v>0</v>
      </c>
      <c r="O27" s="38">
        <v>8</v>
      </c>
      <c r="P27" s="38">
        <v>8</v>
      </c>
      <c r="Q27" s="14" t="e">
        <f>K27/M27</f>
        <v>#DIV/0!</v>
      </c>
      <c r="R27" s="14">
        <f>K27/O27</f>
        <v>812.5</v>
      </c>
      <c r="S27" s="43">
        <f>K27/O27/43560</f>
        <v>1.8652433425160698E-2</v>
      </c>
      <c r="T27" s="38">
        <v>0</v>
      </c>
      <c r="U27" s="5" t="s">
        <v>58</v>
      </c>
      <c r="V27" t="s">
        <v>59</v>
      </c>
      <c r="X27" t="s">
        <v>60</v>
      </c>
      <c r="Y27">
        <v>1</v>
      </c>
      <c r="Z27">
        <v>0</v>
      </c>
      <c r="AA27" t="s">
        <v>35</v>
      </c>
      <c r="AC27" s="6" t="s">
        <v>53</v>
      </c>
    </row>
    <row r="28" spans="1:29" x14ac:dyDescent="0.25">
      <c r="A28" t="s">
        <v>56</v>
      </c>
      <c r="C28" s="24">
        <v>44232</v>
      </c>
      <c r="D28" s="14">
        <v>10000</v>
      </c>
      <c r="E28" t="s">
        <v>30</v>
      </c>
      <c r="F28" t="s">
        <v>31</v>
      </c>
      <c r="G28" s="14">
        <v>10000</v>
      </c>
      <c r="H28" s="14">
        <v>3400</v>
      </c>
      <c r="I28" s="19">
        <f>H28/G28*100</f>
        <v>34</v>
      </c>
      <c r="J28" s="14">
        <v>6800</v>
      </c>
      <c r="K28" s="14">
        <f>G28-0</f>
        <v>10000</v>
      </c>
      <c r="L28" s="14">
        <v>6800</v>
      </c>
      <c r="M28" s="29">
        <v>0</v>
      </c>
      <c r="N28" s="33">
        <v>0</v>
      </c>
      <c r="O28" s="38">
        <v>8</v>
      </c>
      <c r="P28" s="38">
        <v>8</v>
      </c>
      <c r="Q28" s="14" t="e">
        <f>K28/M28</f>
        <v>#DIV/0!</v>
      </c>
      <c r="R28" s="14">
        <f>K28/O28</f>
        <v>1250</v>
      </c>
      <c r="S28" s="43">
        <f>K28/O28/43560</f>
        <v>2.869605142332415E-2</v>
      </c>
      <c r="T28" s="38">
        <v>0</v>
      </c>
      <c r="U28" s="5" t="s">
        <v>58</v>
      </c>
      <c r="V28" t="s">
        <v>61</v>
      </c>
      <c r="X28" t="s">
        <v>60</v>
      </c>
      <c r="Y28">
        <v>1</v>
      </c>
      <c r="Z28">
        <v>0</v>
      </c>
      <c r="AA28" t="s">
        <v>35</v>
      </c>
      <c r="AC28" s="6" t="s">
        <v>53</v>
      </c>
    </row>
    <row r="29" spans="1:29" x14ac:dyDescent="0.25">
      <c r="A29" t="s">
        <v>117</v>
      </c>
      <c r="C29" s="24">
        <v>44036</v>
      </c>
      <c r="D29" s="14">
        <v>6900</v>
      </c>
      <c r="E29" t="s">
        <v>57</v>
      </c>
      <c r="F29" t="s">
        <v>31</v>
      </c>
      <c r="G29" s="14">
        <v>6900</v>
      </c>
      <c r="H29" s="14">
        <v>6800</v>
      </c>
      <c r="I29" s="19">
        <f>H29/G29*100</f>
        <v>98.550724637681171</v>
      </c>
      <c r="J29" s="14">
        <v>13500</v>
      </c>
      <c r="K29" s="14">
        <f>G29-0</f>
        <v>6900</v>
      </c>
      <c r="L29" s="14">
        <v>13500</v>
      </c>
      <c r="M29" s="29">
        <v>0</v>
      </c>
      <c r="N29" s="33">
        <v>0</v>
      </c>
      <c r="O29" s="38">
        <v>10</v>
      </c>
      <c r="P29" s="38">
        <v>10</v>
      </c>
      <c r="Q29" s="14" t="e">
        <f>K29/M29</f>
        <v>#DIV/0!</v>
      </c>
      <c r="R29" s="14">
        <f>K29/O29</f>
        <v>690</v>
      </c>
      <c r="S29" s="43">
        <f>K29/O29/43560</f>
        <v>1.5840220385674932E-2</v>
      </c>
      <c r="T29" s="38">
        <v>0</v>
      </c>
      <c r="U29" s="5" t="s">
        <v>38</v>
      </c>
      <c r="V29" t="s">
        <v>118</v>
      </c>
      <c r="X29" t="s">
        <v>34</v>
      </c>
      <c r="Y29">
        <v>0</v>
      </c>
      <c r="Z29">
        <v>0</v>
      </c>
      <c r="AA29" t="s">
        <v>35</v>
      </c>
      <c r="AC29" s="6" t="s">
        <v>36</v>
      </c>
    </row>
    <row r="30" spans="1:29" x14ac:dyDescent="0.25">
      <c r="A30" t="s">
        <v>121</v>
      </c>
      <c r="C30" s="24">
        <v>44140</v>
      </c>
      <c r="D30" s="14">
        <v>13500</v>
      </c>
      <c r="E30" t="s">
        <v>30</v>
      </c>
      <c r="F30" t="s">
        <v>31</v>
      </c>
      <c r="G30" s="14">
        <v>13500</v>
      </c>
      <c r="H30" s="14">
        <v>6800</v>
      </c>
      <c r="I30" s="19">
        <f>H30/G30*100</f>
        <v>50.370370370370367</v>
      </c>
      <c r="J30" s="14">
        <v>13500</v>
      </c>
      <c r="K30" s="14">
        <f>G30-0</f>
        <v>13500</v>
      </c>
      <c r="L30" s="14">
        <v>13500</v>
      </c>
      <c r="M30" s="29">
        <v>0</v>
      </c>
      <c r="N30" s="33">
        <v>0</v>
      </c>
      <c r="O30" s="38">
        <v>10</v>
      </c>
      <c r="P30" s="38">
        <v>10</v>
      </c>
      <c r="Q30" s="14" t="e">
        <f>K30/M30</f>
        <v>#DIV/0!</v>
      </c>
      <c r="R30" s="14">
        <f>K30/O30</f>
        <v>1350</v>
      </c>
      <c r="S30" s="43">
        <f>K30/O30/43560</f>
        <v>3.0991735537190084E-2</v>
      </c>
      <c r="T30" s="38">
        <v>0</v>
      </c>
      <c r="U30" s="5" t="s">
        <v>38</v>
      </c>
      <c r="V30" t="s">
        <v>122</v>
      </c>
      <c r="X30" t="s">
        <v>34</v>
      </c>
      <c r="Y30">
        <v>0</v>
      </c>
      <c r="Z30">
        <v>0</v>
      </c>
      <c r="AA30" t="s">
        <v>35</v>
      </c>
      <c r="AC30" s="6" t="s">
        <v>36</v>
      </c>
    </row>
    <row r="31" spans="1:29" x14ac:dyDescent="0.25">
      <c r="A31" t="s">
        <v>126</v>
      </c>
      <c r="C31" s="24">
        <v>43735</v>
      </c>
      <c r="D31" s="14">
        <v>7750</v>
      </c>
      <c r="E31" t="s">
        <v>30</v>
      </c>
      <c r="F31" t="s">
        <v>31</v>
      </c>
      <c r="G31" s="14">
        <v>7750</v>
      </c>
      <c r="H31" s="14">
        <v>6800</v>
      </c>
      <c r="I31" s="19">
        <f>H31/G31*100</f>
        <v>87.741935483870975</v>
      </c>
      <c r="J31" s="14">
        <v>13500</v>
      </c>
      <c r="K31" s="14">
        <f>G31-0</f>
        <v>7750</v>
      </c>
      <c r="L31" s="14">
        <v>13500</v>
      </c>
      <c r="M31" s="29">
        <v>0</v>
      </c>
      <c r="N31" s="33">
        <v>0</v>
      </c>
      <c r="O31" s="38">
        <v>10</v>
      </c>
      <c r="P31" s="38">
        <v>10</v>
      </c>
      <c r="Q31" s="14" t="e">
        <f>K31/M31</f>
        <v>#DIV/0!</v>
      </c>
      <c r="R31" s="14">
        <f>K31/O31</f>
        <v>775</v>
      </c>
      <c r="S31" s="43">
        <f>K31/O31/43560</f>
        <v>1.7791551882460975E-2</v>
      </c>
      <c r="T31" s="38">
        <v>0</v>
      </c>
      <c r="U31" s="5" t="s">
        <v>38</v>
      </c>
      <c r="V31" t="s">
        <v>127</v>
      </c>
      <c r="X31" t="s">
        <v>34</v>
      </c>
      <c r="Y31">
        <v>0</v>
      </c>
      <c r="Z31">
        <v>0</v>
      </c>
      <c r="AA31" t="s">
        <v>35</v>
      </c>
      <c r="AC31" s="6" t="s">
        <v>36</v>
      </c>
    </row>
    <row r="32" spans="1:29" x14ac:dyDescent="0.25">
      <c r="A32" t="s">
        <v>128</v>
      </c>
      <c r="B32" t="s">
        <v>129</v>
      </c>
      <c r="C32" s="24">
        <v>43714</v>
      </c>
      <c r="D32" s="14">
        <v>8500</v>
      </c>
      <c r="E32" t="s">
        <v>57</v>
      </c>
      <c r="F32" t="s">
        <v>31</v>
      </c>
      <c r="G32" s="14">
        <v>8500</v>
      </c>
      <c r="H32" s="14">
        <v>6800</v>
      </c>
      <c r="I32" s="19">
        <f>H32/G32*100</f>
        <v>80</v>
      </c>
      <c r="J32" s="14">
        <v>13500</v>
      </c>
      <c r="K32" s="14">
        <f>G32-0</f>
        <v>8500</v>
      </c>
      <c r="L32" s="14">
        <v>13500</v>
      </c>
      <c r="M32" s="29">
        <v>0</v>
      </c>
      <c r="N32" s="33">
        <v>0</v>
      </c>
      <c r="O32" s="38">
        <v>10</v>
      </c>
      <c r="P32" s="38">
        <v>10</v>
      </c>
      <c r="Q32" s="14" t="e">
        <f>K32/M32</f>
        <v>#DIV/0!</v>
      </c>
      <c r="R32" s="14">
        <f>K32/O32</f>
        <v>850</v>
      </c>
      <c r="S32" s="43">
        <f>K32/O32/43560</f>
        <v>1.9513314967860424E-2</v>
      </c>
      <c r="T32" s="38">
        <v>0</v>
      </c>
      <c r="U32" s="5" t="s">
        <v>38</v>
      </c>
      <c r="V32" t="s">
        <v>130</v>
      </c>
      <c r="X32" t="s">
        <v>34</v>
      </c>
      <c r="Y32">
        <v>0</v>
      </c>
      <c r="Z32">
        <v>0</v>
      </c>
      <c r="AA32" t="s">
        <v>35</v>
      </c>
      <c r="AC32" s="6" t="s">
        <v>36</v>
      </c>
    </row>
    <row r="33" spans="1:29" x14ac:dyDescent="0.25">
      <c r="A33" t="s">
        <v>134</v>
      </c>
      <c r="B33" t="s">
        <v>135</v>
      </c>
      <c r="C33" s="24">
        <v>43623</v>
      </c>
      <c r="D33" s="14">
        <v>13000</v>
      </c>
      <c r="E33" t="s">
        <v>30</v>
      </c>
      <c r="F33" t="s">
        <v>31</v>
      </c>
      <c r="G33" s="14">
        <v>13000</v>
      </c>
      <c r="H33" s="14">
        <v>6800</v>
      </c>
      <c r="I33" s="19">
        <f>H33/G33*100</f>
        <v>52.307692307692314</v>
      </c>
      <c r="J33" s="14">
        <v>13500</v>
      </c>
      <c r="K33" s="14">
        <f>G33-0</f>
        <v>13000</v>
      </c>
      <c r="L33" s="14">
        <v>13500</v>
      </c>
      <c r="M33" s="29">
        <v>0</v>
      </c>
      <c r="N33" s="33">
        <v>0</v>
      </c>
      <c r="O33" s="38">
        <v>10</v>
      </c>
      <c r="P33" s="38">
        <v>10</v>
      </c>
      <c r="Q33" s="14" t="e">
        <f>K33/M33</f>
        <v>#DIV/0!</v>
      </c>
      <c r="R33" s="14">
        <f>K33/O33</f>
        <v>1300</v>
      </c>
      <c r="S33" s="43">
        <f>K33/O33/43560</f>
        <v>2.9843893480257115E-2</v>
      </c>
      <c r="T33" s="38">
        <v>0</v>
      </c>
      <c r="U33" s="5" t="s">
        <v>38</v>
      </c>
      <c r="V33" t="s">
        <v>136</v>
      </c>
      <c r="X33" t="s">
        <v>34</v>
      </c>
      <c r="Y33">
        <v>0</v>
      </c>
      <c r="Z33">
        <v>0</v>
      </c>
      <c r="AA33" t="s">
        <v>35</v>
      </c>
      <c r="AC33" s="6" t="s">
        <v>36</v>
      </c>
    </row>
    <row r="34" spans="1:29" x14ac:dyDescent="0.25">
      <c r="A34" t="s">
        <v>139</v>
      </c>
      <c r="C34" s="24">
        <v>44131</v>
      </c>
      <c r="D34" s="14">
        <v>27000</v>
      </c>
      <c r="E34" t="s">
        <v>30</v>
      </c>
      <c r="F34" t="s">
        <v>31</v>
      </c>
      <c r="G34" s="14">
        <v>27000</v>
      </c>
      <c r="H34" s="14">
        <v>12000</v>
      </c>
      <c r="I34" s="19">
        <f>H34/G34*100</f>
        <v>44.444444444444443</v>
      </c>
      <c r="J34" s="14">
        <v>24000</v>
      </c>
      <c r="K34" s="14">
        <f>G34-0</f>
        <v>27000</v>
      </c>
      <c r="L34" s="14">
        <v>24000</v>
      </c>
      <c r="M34" s="29">
        <v>0</v>
      </c>
      <c r="N34" s="33">
        <v>0</v>
      </c>
      <c r="O34" s="38">
        <v>10</v>
      </c>
      <c r="P34" s="38">
        <v>10</v>
      </c>
      <c r="Q34" s="14" t="e">
        <f>K34/M34</f>
        <v>#DIV/0!</v>
      </c>
      <c r="R34" s="14">
        <f>K34/O34</f>
        <v>2700</v>
      </c>
      <c r="S34" s="43">
        <f>K34/O34/43560</f>
        <v>6.1983471074380167E-2</v>
      </c>
      <c r="T34" s="38">
        <v>0</v>
      </c>
      <c r="U34" s="5" t="s">
        <v>38</v>
      </c>
      <c r="V34" t="s">
        <v>140</v>
      </c>
      <c r="X34" t="s">
        <v>34</v>
      </c>
      <c r="Y34">
        <v>1</v>
      </c>
      <c r="Z34">
        <v>0</v>
      </c>
      <c r="AA34" t="s">
        <v>35</v>
      </c>
      <c r="AC34" s="6" t="s">
        <v>36</v>
      </c>
    </row>
    <row r="35" spans="1:29" x14ac:dyDescent="0.25">
      <c r="A35" t="s">
        <v>146</v>
      </c>
      <c r="C35" s="24">
        <v>44154</v>
      </c>
      <c r="D35" s="14">
        <v>15000</v>
      </c>
      <c r="E35" t="s">
        <v>30</v>
      </c>
      <c r="F35" t="s">
        <v>31</v>
      </c>
      <c r="G35" s="14">
        <v>15000</v>
      </c>
      <c r="H35" s="14">
        <v>0</v>
      </c>
      <c r="I35" s="19">
        <f>H35/G35*100</f>
        <v>0</v>
      </c>
      <c r="J35" s="14">
        <v>13500</v>
      </c>
      <c r="K35" s="14">
        <f>G35-0</f>
        <v>15000</v>
      </c>
      <c r="L35" s="14">
        <v>13500</v>
      </c>
      <c r="M35" s="29">
        <v>0</v>
      </c>
      <c r="N35" s="33">
        <v>0</v>
      </c>
      <c r="O35" s="38">
        <v>10</v>
      </c>
      <c r="P35" s="38">
        <v>10</v>
      </c>
      <c r="Q35" s="14" t="e">
        <f>K35/M35</f>
        <v>#DIV/0!</v>
      </c>
      <c r="R35" s="14">
        <f>K35/O35</f>
        <v>1500</v>
      </c>
      <c r="S35" s="43">
        <f>K35/O35/43560</f>
        <v>3.4435261707988982E-2</v>
      </c>
      <c r="T35" s="38">
        <v>0</v>
      </c>
      <c r="U35" s="5" t="s">
        <v>38</v>
      </c>
      <c r="V35" t="s">
        <v>147</v>
      </c>
      <c r="X35" t="s">
        <v>34</v>
      </c>
      <c r="Y35">
        <v>0</v>
      </c>
      <c r="Z35">
        <v>0</v>
      </c>
      <c r="AA35" t="s">
        <v>35</v>
      </c>
      <c r="AC35" s="6" t="s">
        <v>36</v>
      </c>
    </row>
    <row r="36" spans="1:29" x14ac:dyDescent="0.25">
      <c r="A36" t="s">
        <v>188</v>
      </c>
      <c r="C36" s="24">
        <v>43885</v>
      </c>
      <c r="D36" s="14">
        <v>200000</v>
      </c>
      <c r="E36" t="s">
        <v>30</v>
      </c>
      <c r="F36" t="s">
        <v>31</v>
      </c>
      <c r="G36" s="14">
        <v>200000</v>
      </c>
      <c r="H36" s="14">
        <v>113200</v>
      </c>
      <c r="I36" s="19">
        <f>H36/G36*100</f>
        <v>56.599999999999994</v>
      </c>
      <c r="J36" s="14">
        <v>180778</v>
      </c>
      <c r="K36" s="14">
        <f>G36-0</f>
        <v>200000</v>
      </c>
      <c r="L36" s="14">
        <v>180778</v>
      </c>
      <c r="M36" s="29">
        <v>502.21</v>
      </c>
      <c r="N36" s="33">
        <v>0</v>
      </c>
      <c r="O36" s="38">
        <v>10.01</v>
      </c>
      <c r="P36" s="38">
        <v>10.01</v>
      </c>
      <c r="Q36" s="14">
        <f>K36/M36</f>
        <v>398.23978017164137</v>
      </c>
      <c r="R36" s="14">
        <f>K36/O36</f>
        <v>19980.019980019981</v>
      </c>
      <c r="S36" s="43">
        <f>K36/O36/43560</f>
        <v>0.45867814462855788</v>
      </c>
      <c r="T36" s="38">
        <v>502.21</v>
      </c>
      <c r="U36" s="5" t="s">
        <v>164</v>
      </c>
      <c r="V36" t="s">
        <v>189</v>
      </c>
      <c r="X36" t="s">
        <v>167</v>
      </c>
      <c r="Y36">
        <v>0</v>
      </c>
      <c r="Z36">
        <v>1</v>
      </c>
      <c r="AA36" t="s">
        <v>35</v>
      </c>
      <c r="AC36" s="6" t="s">
        <v>36</v>
      </c>
    </row>
    <row r="37" spans="1:29" x14ac:dyDescent="0.25">
      <c r="A37" t="s">
        <v>190</v>
      </c>
      <c r="C37" s="24">
        <v>44170</v>
      </c>
      <c r="D37" s="14">
        <v>144000</v>
      </c>
      <c r="E37" t="s">
        <v>30</v>
      </c>
      <c r="F37" t="s">
        <v>31</v>
      </c>
      <c r="G37" s="14">
        <v>144000</v>
      </c>
      <c r="H37" s="14">
        <v>45100</v>
      </c>
      <c r="I37" s="19">
        <f>H37/G37*100</f>
        <v>31.319444444444443</v>
      </c>
      <c r="J37" s="14">
        <v>90799</v>
      </c>
      <c r="K37" s="14">
        <f>G37-0</f>
        <v>144000</v>
      </c>
      <c r="L37" s="14">
        <v>90799</v>
      </c>
      <c r="M37" s="29">
        <v>225.35</v>
      </c>
      <c r="N37" s="33">
        <v>0</v>
      </c>
      <c r="O37" s="38">
        <v>10.01</v>
      </c>
      <c r="P37" s="38">
        <v>10.01</v>
      </c>
      <c r="Q37" s="14">
        <f>K37/M37</f>
        <v>639.00599068116264</v>
      </c>
      <c r="R37" s="14">
        <f>K37/O37</f>
        <v>14385.614385614386</v>
      </c>
      <c r="S37" s="43">
        <f>K37/O37/43560</f>
        <v>0.33024826413256164</v>
      </c>
      <c r="T37" s="38">
        <v>225.35</v>
      </c>
      <c r="U37" s="5" t="s">
        <v>164</v>
      </c>
      <c r="V37" t="s">
        <v>191</v>
      </c>
      <c r="X37" t="s">
        <v>167</v>
      </c>
      <c r="Y37">
        <v>0</v>
      </c>
      <c r="Z37">
        <v>1</v>
      </c>
      <c r="AA37" t="s">
        <v>35</v>
      </c>
      <c r="AC37" s="6" t="s">
        <v>36</v>
      </c>
    </row>
    <row r="38" spans="1:29" x14ac:dyDescent="0.25">
      <c r="A38" t="s">
        <v>192</v>
      </c>
      <c r="B38" t="s">
        <v>193</v>
      </c>
      <c r="C38" s="24">
        <v>43707</v>
      </c>
      <c r="D38" s="14">
        <v>117000</v>
      </c>
      <c r="E38" t="s">
        <v>30</v>
      </c>
      <c r="F38" t="s">
        <v>31</v>
      </c>
      <c r="G38" s="14">
        <v>117000</v>
      </c>
      <c r="H38" s="14">
        <v>80900</v>
      </c>
      <c r="I38" s="19">
        <f>H38/G38*100</f>
        <v>69.145299145299148</v>
      </c>
      <c r="J38" s="14">
        <v>161776</v>
      </c>
      <c r="K38" s="14">
        <f>G38-0</f>
        <v>117000</v>
      </c>
      <c r="L38" s="14">
        <v>161776</v>
      </c>
      <c r="M38" s="29">
        <v>288.432098</v>
      </c>
      <c r="N38" s="33">
        <v>0</v>
      </c>
      <c r="O38" s="38">
        <v>10.01</v>
      </c>
      <c r="P38" s="38">
        <v>10.01</v>
      </c>
      <c r="Q38" s="14">
        <f>K38/M38</f>
        <v>405.64139986944173</v>
      </c>
      <c r="R38" s="14">
        <f>K38/O38</f>
        <v>11688.311688311689</v>
      </c>
      <c r="S38" s="43">
        <f>K38/O38/43560</f>
        <v>0.26832671460770635</v>
      </c>
      <c r="T38" s="38">
        <v>316.08</v>
      </c>
      <c r="U38" s="5" t="s">
        <v>164</v>
      </c>
      <c r="V38" t="s">
        <v>194</v>
      </c>
      <c r="X38" t="s">
        <v>167</v>
      </c>
      <c r="Y38">
        <v>0</v>
      </c>
      <c r="Z38">
        <v>0</v>
      </c>
      <c r="AA38" t="s">
        <v>35</v>
      </c>
      <c r="AC38" s="6" t="s">
        <v>36</v>
      </c>
    </row>
    <row r="39" spans="1:29" x14ac:dyDescent="0.25">
      <c r="A39" t="s">
        <v>195</v>
      </c>
      <c r="C39" s="24">
        <v>43748</v>
      </c>
      <c r="D39" s="14">
        <v>105000</v>
      </c>
      <c r="E39" t="s">
        <v>30</v>
      </c>
      <c r="F39" t="s">
        <v>31</v>
      </c>
      <c r="G39" s="14">
        <v>105000</v>
      </c>
      <c r="H39" s="14">
        <v>78600</v>
      </c>
      <c r="I39" s="19">
        <f>H39/G39*100</f>
        <v>74.857142857142861</v>
      </c>
      <c r="J39" s="14">
        <v>116165</v>
      </c>
      <c r="K39" s="14">
        <f>G39-0</f>
        <v>105000</v>
      </c>
      <c r="L39" s="14">
        <v>116165</v>
      </c>
      <c r="M39" s="29">
        <v>303.39999399999999</v>
      </c>
      <c r="N39" s="33">
        <v>0</v>
      </c>
      <c r="O39" s="38">
        <v>10.01</v>
      </c>
      <c r="P39" s="38">
        <v>10.01</v>
      </c>
      <c r="Q39" s="14">
        <f>K39/M39</f>
        <v>346.07779194616597</v>
      </c>
      <c r="R39" s="14">
        <f>K39/O39</f>
        <v>10489.510489510491</v>
      </c>
      <c r="S39" s="43">
        <f>K39/O39/43560</f>
        <v>0.2408060259299929</v>
      </c>
      <c r="T39" s="38">
        <v>303.39999999999998</v>
      </c>
      <c r="U39" s="5" t="s">
        <v>164</v>
      </c>
      <c r="V39" t="s">
        <v>196</v>
      </c>
      <c r="X39" t="s">
        <v>167</v>
      </c>
      <c r="Y39">
        <v>0</v>
      </c>
      <c r="Z39">
        <v>1</v>
      </c>
      <c r="AA39" t="s">
        <v>35</v>
      </c>
      <c r="AC39" s="6" t="s">
        <v>36</v>
      </c>
    </row>
    <row r="40" spans="1:29" x14ac:dyDescent="0.25">
      <c r="A40" t="s">
        <v>52</v>
      </c>
      <c r="C40" s="24">
        <v>44116</v>
      </c>
      <c r="D40" s="14">
        <v>61000</v>
      </c>
      <c r="E40" t="s">
        <v>30</v>
      </c>
      <c r="F40" t="s">
        <v>31</v>
      </c>
      <c r="G40" s="14">
        <v>61000</v>
      </c>
      <c r="H40" s="14">
        <v>19800</v>
      </c>
      <c r="I40" s="19">
        <f>H40/G40*100</f>
        <v>32.459016393442624</v>
      </c>
      <c r="J40" s="14">
        <v>39550</v>
      </c>
      <c r="K40" s="14">
        <f>G40-0</f>
        <v>61000</v>
      </c>
      <c r="L40" s="14">
        <v>39550</v>
      </c>
      <c r="M40" s="29">
        <v>0</v>
      </c>
      <c r="N40" s="33">
        <v>0</v>
      </c>
      <c r="O40" s="38">
        <v>17</v>
      </c>
      <c r="P40" s="38">
        <v>10.88</v>
      </c>
      <c r="Q40" s="14" t="e">
        <f>K40/M40</f>
        <v>#DIV/0!</v>
      </c>
      <c r="R40" s="14">
        <f>K40/O40</f>
        <v>3588.2352941176468</v>
      </c>
      <c r="S40" s="43">
        <f>K40/O40/43560</f>
        <v>8.2374547615189322E-2</v>
      </c>
      <c r="T40" s="38">
        <v>0</v>
      </c>
      <c r="U40" s="5" t="s">
        <v>38</v>
      </c>
      <c r="V40" t="s">
        <v>51</v>
      </c>
      <c r="W40" t="s">
        <v>49</v>
      </c>
      <c r="X40" t="s">
        <v>34</v>
      </c>
      <c r="Y40">
        <v>0</v>
      </c>
      <c r="Z40">
        <v>0</v>
      </c>
      <c r="AA40" t="s">
        <v>35</v>
      </c>
      <c r="AC40" s="6" t="s">
        <v>53</v>
      </c>
    </row>
    <row r="41" spans="1:29" x14ac:dyDescent="0.25">
      <c r="A41" t="s">
        <v>170</v>
      </c>
      <c r="C41" s="24">
        <v>44183</v>
      </c>
      <c r="D41" s="14">
        <v>135000</v>
      </c>
      <c r="E41" t="s">
        <v>30</v>
      </c>
      <c r="F41" t="s">
        <v>31</v>
      </c>
      <c r="G41" s="14">
        <v>135000</v>
      </c>
      <c r="H41" s="14">
        <v>112200</v>
      </c>
      <c r="I41" s="19">
        <f>H41/G41*100</f>
        <v>83.111111111111114</v>
      </c>
      <c r="J41" s="14">
        <v>224400</v>
      </c>
      <c r="K41" s="14">
        <f>G41-0</f>
        <v>135000</v>
      </c>
      <c r="L41" s="14">
        <v>224400</v>
      </c>
      <c r="M41" s="29">
        <v>660</v>
      </c>
      <c r="N41" s="33">
        <v>910.79998799999998</v>
      </c>
      <c r="O41" s="38">
        <v>13.8</v>
      </c>
      <c r="P41" s="38">
        <v>13.8</v>
      </c>
      <c r="Q41" s="14">
        <f>K41/M41</f>
        <v>204.54545454545453</v>
      </c>
      <c r="R41" s="14">
        <f>K41/O41</f>
        <v>9782.608695652174</v>
      </c>
      <c r="S41" s="43">
        <f>K41/O41/43560</f>
        <v>0.22457779374775422</v>
      </c>
      <c r="T41" s="38">
        <v>660</v>
      </c>
      <c r="U41" s="5" t="s">
        <v>164</v>
      </c>
      <c r="V41" t="s">
        <v>171</v>
      </c>
      <c r="X41" t="s">
        <v>167</v>
      </c>
      <c r="Y41">
        <v>0</v>
      </c>
      <c r="Z41">
        <v>0</v>
      </c>
      <c r="AA41" t="s">
        <v>35</v>
      </c>
      <c r="AC41" s="6" t="s">
        <v>36</v>
      </c>
    </row>
    <row r="42" spans="1:29" x14ac:dyDescent="0.25">
      <c r="A42" t="s">
        <v>109</v>
      </c>
      <c r="B42" t="s">
        <v>110</v>
      </c>
      <c r="C42" s="24">
        <v>43963</v>
      </c>
      <c r="D42" s="14">
        <v>16900</v>
      </c>
      <c r="E42" t="s">
        <v>96</v>
      </c>
      <c r="F42" t="s">
        <v>31</v>
      </c>
      <c r="G42" s="14">
        <v>16900</v>
      </c>
      <c r="H42" s="14">
        <v>8600</v>
      </c>
      <c r="I42" s="19">
        <f>H42/G42*100</f>
        <v>50.887573964497044</v>
      </c>
      <c r="J42" s="14">
        <v>17222</v>
      </c>
      <c r="K42" s="14">
        <f>G42-0</f>
        <v>16900</v>
      </c>
      <c r="L42" s="14">
        <v>17222</v>
      </c>
      <c r="M42" s="29">
        <v>0</v>
      </c>
      <c r="N42" s="33">
        <v>0</v>
      </c>
      <c r="O42" s="38">
        <v>14.651999999999999</v>
      </c>
      <c r="P42" s="38">
        <v>14.651999999999999</v>
      </c>
      <c r="Q42" s="14" t="e">
        <f>K42/M42</f>
        <v>#DIV/0!</v>
      </c>
      <c r="R42" s="14">
        <f>K42/O42</f>
        <v>1153.4261534261534</v>
      </c>
      <c r="S42" s="43">
        <f>K42/O42/43560</f>
        <v>2.6479020969379097E-2</v>
      </c>
      <c r="T42" s="38">
        <v>0</v>
      </c>
      <c r="U42" s="5" t="s">
        <v>38</v>
      </c>
      <c r="V42" t="s">
        <v>111</v>
      </c>
      <c r="X42" t="s">
        <v>34</v>
      </c>
      <c r="Y42">
        <v>0</v>
      </c>
      <c r="Z42">
        <v>0</v>
      </c>
      <c r="AA42" t="s">
        <v>35</v>
      </c>
      <c r="AC42" s="6" t="s">
        <v>36</v>
      </c>
    </row>
    <row r="43" spans="1:29" x14ac:dyDescent="0.25">
      <c r="A43" t="s">
        <v>141</v>
      </c>
      <c r="C43" s="24">
        <v>43746</v>
      </c>
      <c r="D43" s="14">
        <v>15000</v>
      </c>
      <c r="E43" t="s">
        <v>30</v>
      </c>
      <c r="F43" t="s">
        <v>31</v>
      </c>
      <c r="G43" s="14">
        <v>15000</v>
      </c>
      <c r="H43" s="14">
        <v>10000</v>
      </c>
      <c r="I43" s="19">
        <f>H43/G43*100</f>
        <v>66.666666666666657</v>
      </c>
      <c r="J43" s="14">
        <v>20000</v>
      </c>
      <c r="K43" s="14">
        <f>G43-0</f>
        <v>15000</v>
      </c>
      <c r="L43" s="14">
        <v>20000</v>
      </c>
      <c r="M43" s="29">
        <v>0</v>
      </c>
      <c r="N43" s="33">
        <v>0</v>
      </c>
      <c r="O43" s="38">
        <v>15</v>
      </c>
      <c r="P43" s="38">
        <v>15</v>
      </c>
      <c r="Q43" s="14" t="e">
        <f>K43/M43</f>
        <v>#DIV/0!</v>
      </c>
      <c r="R43" s="14">
        <f>K43/O43</f>
        <v>1000</v>
      </c>
      <c r="S43" s="43">
        <f>K43/O43/43560</f>
        <v>2.2956841138659319E-2</v>
      </c>
      <c r="T43" s="38">
        <v>0</v>
      </c>
      <c r="U43" s="5" t="s">
        <v>32</v>
      </c>
      <c r="V43" t="s">
        <v>142</v>
      </c>
      <c r="X43" t="s">
        <v>143</v>
      </c>
      <c r="Y43">
        <v>0</v>
      </c>
      <c r="Z43">
        <v>0</v>
      </c>
      <c r="AA43" t="s">
        <v>35</v>
      </c>
      <c r="AC43" s="6" t="s">
        <v>36</v>
      </c>
    </row>
    <row r="44" spans="1:29" x14ac:dyDescent="0.25">
      <c r="A44" t="s">
        <v>43</v>
      </c>
      <c r="C44" s="24">
        <v>44007</v>
      </c>
      <c r="D44" s="14">
        <v>6000</v>
      </c>
      <c r="E44" t="s">
        <v>30</v>
      </c>
      <c r="F44" t="s">
        <v>31</v>
      </c>
      <c r="G44" s="14">
        <v>6000</v>
      </c>
      <c r="H44" s="14">
        <v>9200</v>
      </c>
      <c r="I44" s="19">
        <f>H44/G44*100</f>
        <v>153.33333333333334</v>
      </c>
      <c r="J44" s="14">
        <v>18400</v>
      </c>
      <c r="K44" s="14">
        <f>G44-0</f>
        <v>6000</v>
      </c>
      <c r="L44" s="14">
        <v>18400</v>
      </c>
      <c r="M44" s="29">
        <v>0</v>
      </c>
      <c r="N44" s="33">
        <v>0</v>
      </c>
      <c r="O44" s="38">
        <v>16</v>
      </c>
      <c r="P44" s="38">
        <v>16</v>
      </c>
      <c r="Q44" s="14" t="e">
        <f>K44/M44</f>
        <v>#DIV/0!</v>
      </c>
      <c r="R44" s="14">
        <f>K44/O44</f>
        <v>375</v>
      </c>
      <c r="S44" s="43">
        <f>K44/O44/43560</f>
        <v>8.6088154269972454E-3</v>
      </c>
      <c r="T44" s="38">
        <v>0</v>
      </c>
      <c r="U44" s="5" t="s">
        <v>38</v>
      </c>
      <c r="V44" t="s">
        <v>44</v>
      </c>
      <c r="X44" t="s">
        <v>34</v>
      </c>
      <c r="Y44">
        <v>0</v>
      </c>
      <c r="Z44">
        <v>1</v>
      </c>
      <c r="AA44" t="s">
        <v>35</v>
      </c>
      <c r="AC44" s="6" t="s">
        <v>36</v>
      </c>
    </row>
    <row r="45" spans="1:29" x14ac:dyDescent="0.25">
      <c r="A45" t="s">
        <v>43</v>
      </c>
      <c r="C45" s="24">
        <v>44149</v>
      </c>
      <c r="D45" s="14">
        <v>6500</v>
      </c>
      <c r="E45" t="s">
        <v>30</v>
      </c>
      <c r="F45" t="s">
        <v>31</v>
      </c>
      <c r="G45" s="14">
        <v>6500</v>
      </c>
      <c r="H45" s="14">
        <v>9200</v>
      </c>
      <c r="I45" s="19">
        <f>H45/G45*100</f>
        <v>141.53846153846155</v>
      </c>
      <c r="J45" s="14">
        <v>18400</v>
      </c>
      <c r="K45" s="14">
        <f>G45-0</f>
        <v>6500</v>
      </c>
      <c r="L45" s="14">
        <v>18400</v>
      </c>
      <c r="M45" s="29">
        <v>0</v>
      </c>
      <c r="N45" s="33">
        <v>0</v>
      </c>
      <c r="O45" s="38">
        <v>16</v>
      </c>
      <c r="P45" s="38">
        <v>16</v>
      </c>
      <c r="Q45" s="14" t="e">
        <f>K45/M45</f>
        <v>#DIV/0!</v>
      </c>
      <c r="R45" s="14">
        <f>K45/O45</f>
        <v>406.25</v>
      </c>
      <c r="S45" s="43">
        <f>K45/O45/43560</f>
        <v>9.3262167125803489E-3</v>
      </c>
      <c r="T45" s="38">
        <v>0</v>
      </c>
      <c r="U45" s="5" t="s">
        <v>38</v>
      </c>
      <c r="X45" t="s">
        <v>34</v>
      </c>
      <c r="Y45">
        <v>0</v>
      </c>
      <c r="Z45">
        <v>1</v>
      </c>
      <c r="AA45" t="s">
        <v>35</v>
      </c>
      <c r="AC45" s="6" t="s">
        <v>36</v>
      </c>
    </row>
    <row r="46" spans="1:29" x14ac:dyDescent="0.25">
      <c r="A46" t="s">
        <v>49</v>
      </c>
      <c r="B46" t="s">
        <v>50</v>
      </c>
      <c r="C46" s="24">
        <v>44116</v>
      </c>
      <c r="D46" s="14">
        <v>61000</v>
      </c>
      <c r="E46" t="s">
        <v>30</v>
      </c>
      <c r="F46" t="s">
        <v>31</v>
      </c>
      <c r="G46" s="14">
        <v>61000</v>
      </c>
      <c r="H46" s="14">
        <v>19800</v>
      </c>
      <c r="I46" s="19">
        <f>H46/G46*100</f>
        <v>32.459016393442624</v>
      </c>
      <c r="J46" s="14">
        <v>39550</v>
      </c>
      <c r="K46" s="14">
        <f>G46-0</f>
        <v>61000</v>
      </c>
      <c r="L46" s="14">
        <v>39550</v>
      </c>
      <c r="M46" s="29">
        <v>0</v>
      </c>
      <c r="N46" s="33">
        <v>0</v>
      </c>
      <c r="O46" s="38">
        <v>17</v>
      </c>
      <c r="P46" s="38">
        <v>17</v>
      </c>
      <c r="Q46" s="14" t="e">
        <f>K46/M46</f>
        <v>#DIV/0!</v>
      </c>
      <c r="R46" s="14">
        <f>K46/O46</f>
        <v>3588.2352941176468</v>
      </c>
      <c r="S46" s="43">
        <f>K46/O46/43560</f>
        <v>8.2374547615189322E-2</v>
      </c>
      <c r="T46" s="38">
        <v>0</v>
      </c>
      <c r="U46" s="5" t="s">
        <v>38</v>
      </c>
      <c r="V46" t="s">
        <v>51</v>
      </c>
      <c r="W46" t="s">
        <v>52</v>
      </c>
      <c r="X46" t="s">
        <v>34</v>
      </c>
      <c r="Y46">
        <v>0</v>
      </c>
      <c r="Z46">
        <v>0</v>
      </c>
      <c r="AA46" t="s">
        <v>35</v>
      </c>
      <c r="AC46" s="6" t="s">
        <v>36</v>
      </c>
    </row>
    <row r="47" spans="1:29" x14ac:dyDescent="0.25">
      <c r="A47" t="s">
        <v>95</v>
      </c>
      <c r="C47" s="24">
        <v>44155</v>
      </c>
      <c r="D47" s="14">
        <v>48000</v>
      </c>
      <c r="E47" t="s">
        <v>96</v>
      </c>
      <c r="F47" t="s">
        <v>31</v>
      </c>
      <c r="G47" s="14">
        <v>48000</v>
      </c>
      <c r="H47" s="14">
        <v>9800</v>
      </c>
      <c r="I47" s="19">
        <f>H47/G47*100</f>
        <v>20.416666666666668</v>
      </c>
      <c r="J47" s="14">
        <v>61959</v>
      </c>
      <c r="K47" s="14">
        <f>G47-0</f>
        <v>48000</v>
      </c>
      <c r="L47" s="14">
        <v>61959</v>
      </c>
      <c r="M47" s="29">
        <v>0</v>
      </c>
      <c r="N47" s="33">
        <v>0</v>
      </c>
      <c r="O47" s="38">
        <v>55.51</v>
      </c>
      <c r="P47" s="38">
        <v>17.34</v>
      </c>
      <c r="Q47" s="14" t="e">
        <f>K47/M47</f>
        <v>#DIV/0!</v>
      </c>
      <c r="R47" s="14">
        <f>K47/O47</f>
        <v>864.70906143037291</v>
      </c>
      <c r="S47" s="43">
        <f>K47/O47/43560</f>
        <v>1.9850988554416273E-2</v>
      </c>
      <c r="T47" s="38">
        <v>0</v>
      </c>
      <c r="U47" s="5" t="s">
        <v>32</v>
      </c>
      <c r="V47" t="s">
        <v>97</v>
      </c>
      <c r="W47" t="s">
        <v>98</v>
      </c>
      <c r="X47" t="s">
        <v>34</v>
      </c>
      <c r="Y47">
        <v>0</v>
      </c>
      <c r="Z47">
        <v>0</v>
      </c>
      <c r="AA47" t="s">
        <v>35</v>
      </c>
      <c r="AC47" s="6" t="s">
        <v>36</v>
      </c>
    </row>
    <row r="48" spans="1:29" x14ac:dyDescent="0.25">
      <c r="A48" t="s">
        <v>37</v>
      </c>
      <c r="C48" s="24">
        <v>44055</v>
      </c>
      <c r="D48" s="14">
        <v>26000</v>
      </c>
      <c r="E48" t="s">
        <v>30</v>
      </c>
      <c r="F48" t="s">
        <v>31</v>
      </c>
      <c r="G48" s="14">
        <v>26000</v>
      </c>
      <c r="H48" s="14">
        <v>9900</v>
      </c>
      <c r="I48" s="19">
        <f>H48/G48*100</f>
        <v>38.076923076923073</v>
      </c>
      <c r="J48" s="14">
        <v>19750</v>
      </c>
      <c r="K48" s="14">
        <f>G48-0</f>
        <v>26000</v>
      </c>
      <c r="L48" s="14">
        <v>19750</v>
      </c>
      <c r="M48" s="29">
        <v>0</v>
      </c>
      <c r="N48" s="33">
        <v>0</v>
      </c>
      <c r="O48" s="38">
        <v>17.5</v>
      </c>
      <c r="P48" s="38">
        <v>17.5</v>
      </c>
      <c r="Q48" s="14" t="e">
        <f>K48/M48</f>
        <v>#DIV/0!</v>
      </c>
      <c r="R48" s="14">
        <f>K48/O48</f>
        <v>1485.7142857142858</v>
      </c>
      <c r="S48" s="43">
        <f>K48/O48/43560</f>
        <v>3.4107306834579562E-2</v>
      </c>
      <c r="T48" s="38">
        <v>0</v>
      </c>
      <c r="U48" s="5" t="s">
        <v>38</v>
      </c>
      <c r="V48" t="s">
        <v>39</v>
      </c>
      <c r="X48" t="s">
        <v>34</v>
      </c>
      <c r="Y48">
        <v>1</v>
      </c>
      <c r="Z48">
        <v>0</v>
      </c>
      <c r="AA48" t="s">
        <v>35</v>
      </c>
      <c r="AC48" s="6" t="s">
        <v>36</v>
      </c>
    </row>
    <row r="49" spans="1:29" x14ac:dyDescent="0.25">
      <c r="A49" t="s">
        <v>99</v>
      </c>
      <c r="B49" t="s">
        <v>100</v>
      </c>
      <c r="C49" s="24">
        <v>44155</v>
      </c>
      <c r="D49" s="14">
        <v>48000</v>
      </c>
      <c r="E49" t="s">
        <v>96</v>
      </c>
      <c r="F49" t="s">
        <v>31</v>
      </c>
      <c r="G49" s="14">
        <v>48000</v>
      </c>
      <c r="H49" s="14">
        <v>9800</v>
      </c>
      <c r="I49" s="19">
        <f>H49/G49*100</f>
        <v>20.416666666666668</v>
      </c>
      <c r="J49" s="14">
        <v>61959</v>
      </c>
      <c r="K49" s="14">
        <f>G49-0</f>
        <v>48000</v>
      </c>
      <c r="L49" s="14">
        <v>61959</v>
      </c>
      <c r="M49" s="29">
        <v>0</v>
      </c>
      <c r="N49" s="33">
        <v>0</v>
      </c>
      <c r="O49" s="38">
        <v>55.51</v>
      </c>
      <c r="P49" s="38">
        <v>18.170000000000002</v>
      </c>
      <c r="Q49" s="14" t="e">
        <f>K49/M49</f>
        <v>#DIV/0!</v>
      </c>
      <c r="R49" s="14">
        <f>K49/O49</f>
        <v>864.70906143037291</v>
      </c>
      <c r="S49" s="43">
        <f>K49/O49/43560</f>
        <v>1.9850988554416273E-2</v>
      </c>
      <c r="T49" s="38">
        <v>0</v>
      </c>
      <c r="U49" s="5" t="s">
        <v>32</v>
      </c>
      <c r="V49" t="s">
        <v>97</v>
      </c>
      <c r="W49" t="s">
        <v>101</v>
      </c>
      <c r="X49" t="s">
        <v>34</v>
      </c>
      <c r="Y49">
        <v>0</v>
      </c>
      <c r="Z49">
        <v>0</v>
      </c>
      <c r="AA49" t="s">
        <v>35</v>
      </c>
      <c r="AC49" s="6" t="s">
        <v>36</v>
      </c>
    </row>
    <row r="50" spans="1:29" x14ac:dyDescent="0.25">
      <c r="A50" t="s">
        <v>85</v>
      </c>
      <c r="B50" t="s">
        <v>83</v>
      </c>
      <c r="C50" s="24">
        <v>44127</v>
      </c>
      <c r="D50" s="14">
        <v>37000</v>
      </c>
      <c r="E50" t="s">
        <v>30</v>
      </c>
      <c r="F50" t="s">
        <v>31</v>
      </c>
      <c r="G50" s="14">
        <v>37000</v>
      </c>
      <c r="H50" s="14">
        <v>7600</v>
      </c>
      <c r="I50" s="19">
        <f>H50/G50*100</f>
        <v>20.54054054054054</v>
      </c>
      <c r="J50" s="14">
        <v>69290</v>
      </c>
      <c r="K50" s="14">
        <f>G50-32876</f>
        <v>4124</v>
      </c>
      <c r="L50" s="14">
        <v>36414</v>
      </c>
      <c r="M50" s="29">
        <v>0</v>
      </c>
      <c r="N50" s="33">
        <v>0</v>
      </c>
      <c r="O50" s="38">
        <v>54.87</v>
      </c>
      <c r="P50" s="38">
        <v>19.2</v>
      </c>
      <c r="Q50" s="14" t="e">
        <f>K50/M50</f>
        <v>#DIV/0!</v>
      </c>
      <c r="R50" s="14">
        <f>K50/O50</f>
        <v>75.159467833059963</v>
      </c>
      <c r="S50" s="43">
        <f>K50/O50/43560</f>
        <v>1.7254239631097328E-3</v>
      </c>
      <c r="T50" s="38">
        <v>0</v>
      </c>
      <c r="U50" s="5" t="s">
        <v>38</v>
      </c>
      <c r="V50" t="s">
        <v>84</v>
      </c>
      <c r="W50" t="s">
        <v>82</v>
      </c>
      <c r="X50" t="s">
        <v>42</v>
      </c>
      <c r="Y50">
        <v>0</v>
      </c>
      <c r="Z50">
        <v>1</v>
      </c>
      <c r="AA50" t="s">
        <v>35</v>
      </c>
      <c r="AC50" s="6" t="s">
        <v>104</v>
      </c>
    </row>
    <row r="51" spans="1:29" x14ac:dyDescent="0.25">
      <c r="A51" t="s">
        <v>47</v>
      </c>
      <c r="C51" s="24">
        <v>43946</v>
      </c>
      <c r="D51" s="14">
        <v>5000</v>
      </c>
      <c r="E51" t="s">
        <v>30</v>
      </c>
      <c r="F51" t="s">
        <v>31</v>
      </c>
      <c r="G51" s="14">
        <v>5000</v>
      </c>
      <c r="H51" s="14">
        <v>11000</v>
      </c>
      <c r="I51" s="19">
        <f>H51/G51*100</f>
        <v>220.00000000000003</v>
      </c>
      <c r="J51" s="14">
        <v>22000</v>
      </c>
      <c r="K51" s="14">
        <f>G51-0</f>
        <v>5000</v>
      </c>
      <c r="L51" s="14">
        <v>22000</v>
      </c>
      <c r="M51" s="29">
        <v>0</v>
      </c>
      <c r="N51" s="33">
        <v>0</v>
      </c>
      <c r="O51" s="38">
        <v>20</v>
      </c>
      <c r="P51" s="38">
        <v>20</v>
      </c>
      <c r="Q51" s="14" t="e">
        <f>K51/M51</f>
        <v>#DIV/0!</v>
      </c>
      <c r="R51" s="14">
        <f>K51/O51</f>
        <v>250</v>
      </c>
      <c r="S51" s="43">
        <f>K51/O51/43560</f>
        <v>5.7392102846648297E-3</v>
      </c>
      <c r="T51" s="38">
        <v>0</v>
      </c>
      <c r="U51" s="5" t="s">
        <v>38</v>
      </c>
      <c r="V51" t="s">
        <v>48</v>
      </c>
      <c r="X51" t="s">
        <v>34</v>
      </c>
      <c r="Y51">
        <v>0</v>
      </c>
      <c r="Z51">
        <v>1</v>
      </c>
      <c r="AA51" t="s">
        <v>35</v>
      </c>
      <c r="AC51" s="6" t="s">
        <v>36</v>
      </c>
    </row>
    <row r="52" spans="1:29" x14ac:dyDescent="0.25">
      <c r="A52" t="s">
        <v>102</v>
      </c>
      <c r="C52" s="24">
        <v>44155</v>
      </c>
      <c r="D52" s="14">
        <v>48000</v>
      </c>
      <c r="E52" t="s">
        <v>96</v>
      </c>
      <c r="F52" t="s">
        <v>31</v>
      </c>
      <c r="G52" s="14">
        <v>48000</v>
      </c>
      <c r="H52" s="14">
        <v>9800</v>
      </c>
      <c r="I52" s="19">
        <f>H52/G52*100</f>
        <v>20.416666666666668</v>
      </c>
      <c r="J52" s="14">
        <v>61959</v>
      </c>
      <c r="K52" s="14">
        <f>G52-0</f>
        <v>48000</v>
      </c>
      <c r="L52" s="14">
        <v>61959</v>
      </c>
      <c r="M52" s="29">
        <v>0</v>
      </c>
      <c r="N52" s="33">
        <v>0</v>
      </c>
      <c r="O52" s="38">
        <v>55.51</v>
      </c>
      <c r="P52" s="38">
        <v>20</v>
      </c>
      <c r="Q52" s="14" t="e">
        <f>K52/M52</f>
        <v>#DIV/0!</v>
      </c>
      <c r="R52" s="14">
        <f>K52/O52</f>
        <v>864.70906143037291</v>
      </c>
      <c r="S52" s="43">
        <f>K52/O52/43560</f>
        <v>1.9850988554416273E-2</v>
      </c>
      <c r="T52" s="38">
        <v>0</v>
      </c>
      <c r="U52" s="5" t="s">
        <v>32</v>
      </c>
      <c r="V52" t="s">
        <v>97</v>
      </c>
      <c r="W52" t="s">
        <v>103</v>
      </c>
      <c r="X52" t="s">
        <v>34</v>
      </c>
      <c r="Y52">
        <v>0</v>
      </c>
      <c r="Z52">
        <v>0</v>
      </c>
      <c r="AA52" t="s">
        <v>35</v>
      </c>
      <c r="AC52" s="6" t="s">
        <v>36</v>
      </c>
    </row>
    <row r="53" spans="1:29" x14ac:dyDescent="0.25">
      <c r="A53" t="s">
        <v>115</v>
      </c>
      <c r="C53" s="24">
        <v>43845</v>
      </c>
      <c r="D53" s="14">
        <v>19900</v>
      </c>
      <c r="E53" t="s">
        <v>96</v>
      </c>
      <c r="F53" t="s">
        <v>31</v>
      </c>
      <c r="G53" s="14">
        <v>19900</v>
      </c>
      <c r="H53" s="14">
        <v>5500</v>
      </c>
      <c r="I53" s="19">
        <f>H53/G53*100</f>
        <v>27.638190954773869</v>
      </c>
      <c r="J53" s="14">
        <v>11000</v>
      </c>
      <c r="K53" s="14">
        <f>G53-0</f>
        <v>19900</v>
      </c>
      <c r="L53" s="14">
        <v>11000</v>
      </c>
      <c r="M53" s="29">
        <v>0</v>
      </c>
      <c r="N53" s="33">
        <v>0</v>
      </c>
      <c r="O53" s="38">
        <v>20</v>
      </c>
      <c r="P53" s="38">
        <v>20</v>
      </c>
      <c r="Q53" s="14" t="e">
        <f>K53/M53</f>
        <v>#DIV/0!</v>
      </c>
      <c r="R53" s="14">
        <f>K53/O53</f>
        <v>995</v>
      </c>
      <c r="S53" s="43">
        <f>K53/O53/43560</f>
        <v>2.2842056932966023E-2</v>
      </c>
      <c r="T53" s="38">
        <v>0</v>
      </c>
      <c r="U53" s="5" t="s">
        <v>32</v>
      </c>
      <c r="V53" t="s">
        <v>116</v>
      </c>
      <c r="X53" t="s">
        <v>42</v>
      </c>
      <c r="Y53">
        <v>0</v>
      </c>
      <c r="Z53">
        <v>0</v>
      </c>
      <c r="AA53" t="s">
        <v>35</v>
      </c>
      <c r="AC53" s="6" t="s">
        <v>36</v>
      </c>
    </row>
    <row r="54" spans="1:29" x14ac:dyDescent="0.25">
      <c r="A54" t="s">
        <v>119</v>
      </c>
      <c r="C54" s="24">
        <v>43801</v>
      </c>
      <c r="D54" s="14">
        <v>24000</v>
      </c>
      <c r="E54" t="s">
        <v>30</v>
      </c>
      <c r="F54" t="s">
        <v>31</v>
      </c>
      <c r="G54" s="14">
        <v>24000</v>
      </c>
      <c r="H54" s="14">
        <v>11000</v>
      </c>
      <c r="I54" s="19">
        <f>H54/G54*100</f>
        <v>45.833333333333329</v>
      </c>
      <c r="J54" s="14">
        <v>22000</v>
      </c>
      <c r="K54" s="14">
        <f>G54-0</f>
        <v>24000</v>
      </c>
      <c r="L54" s="14">
        <v>22000</v>
      </c>
      <c r="M54" s="29">
        <v>0</v>
      </c>
      <c r="N54" s="33">
        <v>0</v>
      </c>
      <c r="O54" s="38">
        <v>20</v>
      </c>
      <c r="P54" s="38">
        <v>20</v>
      </c>
      <c r="Q54" s="14" t="e">
        <f>K54/M54</f>
        <v>#DIV/0!</v>
      </c>
      <c r="R54" s="14">
        <f>K54/O54</f>
        <v>1200</v>
      </c>
      <c r="S54" s="43">
        <f>K54/O54/43560</f>
        <v>2.7548209366391185E-2</v>
      </c>
      <c r="T54" s="38">
        <v>0</v>
      </c>
      <c r="U54" s="5" t="s">
        <v>38</v>
      </c>
      <c r="V54" t="s">
        <v>120</v>
      </c>
      <c r="X54" t="s">
        <v>34</v>
      </c>
      <c r="Y54">
        <v>0</v>
      </c>
      <c r="Z54">
        <v>0</v>
      </c>
      <c r="AA54" t="s">
        <v>35</v>
      </c>
      <c r="AC54" s="6" t="s">
        <v>36</v>
      </c>
    </row>
    <row r="55" spans="1:29" x14ac:dyDescent="0.25">
      <c r="A55" t="s">
        <v>123</v>
      </c>
      <c r="B55" t="s">
        <v>124</v>
      </c>
      <c r="C55" s="24">
        <v>44146</v>
      </c>
      <c r="D55" s="14">
        <v>31500</v>
      </c>
      <c r="E55" t="s">
        <v>30</v>
      </c>
      <c r="F55" t="s">
        <v>31</v>
      </c>
      <c r="G55" s="14">
        <v>31500</v>
      </c>
      <c r="H55" s="14">
        <v>11000</v>
      </c>
      <c r="I55" s="19">
        <f>H55/G55*100</f>
        <v>34.920634920634917</v>
      </c>
      <c r="J55" s="14">
        <v>22000</v>
      </c>
      <c r="K55" s="14">
        <f>G55-0</f>
        <v>31500</v>
      </c>
      <c r="L55" s="14">
        <v>22000</v>
      </c>
      <c r="M55" s="29">
        <v>0</v>
      </c>
      <c r="N55" s="33">
        <v>0</v>
      </c>
      <c r="O55" s="38">
        <v>20</v>
      </c>
      <c r="P55" s="38">
        <v>20</v>
      </c>
      <c r="Q55" s="14" t="e">
        <f>K55/M55</f>
        <v>#DIV/0!</v>
      </c>
      <c r="R55" s="14">
        <f>K55/O55</f>
        <v>1575</v>
      </c>
      <c r="S55" s="43">
        <f>K55/O55/43560</f>
        <v>3.6157024793388427E-2</v>
      </c>
      <c r="T55" s="38">
        <v>0</v>
      </c>
      <c r="U55" s="5" t="s">
        <v>38</v>
      </c>
      <c r="V55" t="s">
        <v>125</v>
      </c>
      <c r="X55" t="s">
        <v>34</v>
      </c>
      <c r="Y55">
        <v>0</v>
      </c>
      <c r="Z55">
        <v>0</v>
      </c>
      <c r="AA55" t="s">
        <v>35</v>
      </c>
      <c r="AC55" s="6" t="s">
        <v>36</v>
      </c>
    </row>
    <row r="56" spans="1:29" x14ac:dyDescent="0.25">
      <c r="A56" t="s">
        <v>137</v>
      </c>
      <c r="C56" s="24">
        <v>43850</v>
      </c>
      <c r="D56" s="14">
        <v>15000</v>
      </c>
      <c r="E56" t="s">
        <v>30</v>
      </c>
      <c r="F56" t="s">
        <v>31</v>
      </c>
      <c r="G56" s="14">
        <v>15000</v>
      </c>
      <c r="H56" s="14">
        <v>11000</v>
      </c>
      <c r="I56" s="19">
        <f>H56/G56*100</f>
        <v>73.333333333333329</v>
      </c>
      <c r="J56" s="14">
        <v>22000</v>
      </c>
      <c r="K56" s="14">
        <f>G56-0</f>
        <v>15000</v>
      </c>
      <c r="L56" s="14">
        <v>22000</v>
      </c>
      <c r="M56" s="29">
        <v>0</v>
      </c>
      <c r="N56" s="33">
        <v>0</v>
      </c>
      <c r="O56" s="38">
        <v>20</v>
      </c>
      <c r="P56" s="38">
        <v>20</v>
      </c>
      <c r="Q56" s="14" t="e">
        <f>K56/M56</f>
        <v>#DIV/0!</v>
      </c>
      <c r="R56" s="14">
        <f>K56/O56</f>
        <v>750</v>
      </c>
      <c r="S56" s="43">
        <f>K56/O56/43560</f>
        <v>1.7217630853994491E-2</v>
      </c>
      <c r="T56" s="38">
        <v>0</v>
      </c>
      <c r="U56" s="5" t="s">
        <v>38</v>
      </c>
      <c r="V56" t="s">
        <v>138</v>
      </c>
      <c r="X56" t="s">
        <v>34</v>
      </c>
      <c r="Y56">
        <v>0</v>
      </c>
      <c r="Z56">
        <v>0</v>
      </c>
      <c r="AA56" t="s">
        <v>35</v>
      </c>
      <c r="AC56" s="6" t="s">
        <v>36</v>
      </c>
    </row>
    <row r="57" spans="1:29" x14ac:dyDescent="0.25">
      <c r="A57" t="s">
        <v>172</v>
      </c>
      <c r="C57" s="24">
        <v>43774</v>
      </c>
      <c r="D57" s="14">
        <v>10827</v>
      </c>
      <c r="E57" t="s">
        <v>173</v>
      </c>
      <c r="F57" t="s">
        <v>31</v>
      </c>
      <c r="G57" s="14">
        <v>10827</v>
      </c>
      <c r="H57" s="14">
        <v>11000</v>
      </c>
      <c r="I57" s="19">
        <f>H57/G57*100</f>
        <v>101.59785720882977</v>
      </c>
      <c r="J57" s="14">
        <v>22000</v>
      </c>
      <c r="K57" s="14">
        <f>G57-0</f>
        <v>10827</v>
      </c>
      <c r="L57" s="14">
        <v>22000</v>
      </c>
      <c r="M57" s="29">
        <v>0</v>
      </c>
      <c r="N57" s="33">
        <v>0</v>
      </c>
      <c r="O57" s="38">
        <v>20</v>
      </c>
      <c r="P57" s="38">
        <v>20</v>
      </c>
      <c r="Q57" s="14" t="e">
        <f>K57/M57</f>
        <v>#DIV/0!</v>
      </c>
      <c r="R57" s="14">
        <f>K57/O57</f>
        <v>541.35</v>
      </c>
      <c r="S57" s="43">
        <f>K57/O57/43560</f>
        <v>1.2427685950413223E-2</v>
      </c>
      <c r="T57" s="38">
        <v>0</v>
      </c>
      <c r="U57" s="5" t="s">
        <v>38</v>
      </c>
      <c r="V57" t="s">
        <v>174</v>
      </c>
      <c r="X57" t="s">
        <v>34</v>
      </c>
      <c r="Y57">
        <v>0</v>
      </c>
      <c r="Z57">
        <v>0</v>
      </c>
      <c r="AA57" t="s">
        <v>35</v>
      </c>
      <c r="AC57" s="6" t="s">
        <v>36</v>
      </c>
    </row>
    <row r="58" spans="1:29" x14ac:dyDescent="0.25">
      <c r="A58" t="s">
        <v>75</v>
      </c>
      <c r="C58" s="24">
        <v>44218</v>
      </c>
      <c r="D58" s="14">
        <v>29000</v>
      </c>
      <c r="E58" t="s">
        <v>30</v>
      </c>
      <c r="F58" t="s">
        <v>31</v>
      </c>
      <c r="G58" s="14">
        <v>29000</v>
      </c>
      <c r="H58" s="14">
        <v>32100</v>
      </c>
      <c r="I58" s="19">
        <f>H58/G58*100</f>
        <v>110.68965517241381</v>
      </c>
      <c r="J58" s="14">
        <v>64150</v>
      </c>
      <c r="K58" s="14">
        <f>G58-0</f>
        <v>29000</v>
      </c>
      <c r="L58" s="14">
        <v>59400</v>
      </c>
      <c r="M58" s="29">
        <v>990</v>
      </c>
      <c r="N58" s="33">
        <v>0</v>
      </c>
      <c r="O58" s="38">
        <v>29.2</v>
      </c>
      <c r="P58" s="38">
        <v>29.2</v>
      </c>
      <c r="Q58" s="14">
        <f>K58/M58</f>
        <v>29.292929292929294</v>
      </c>
      <c r="R58" s="14">
        <f>K58/O58</f>
        <v>993.15068493150693</v>
      </c>
      <c r="S58" s="43">
        <f>K58/O58/43560</f>
        <v>2.2799602500723298E-2</v>
      </c>
      <c r="T58" s="38">
        <v>990</v>
      </c>
      <c r="U58" s="5" t="s">
        <v>32</v>
      </c>
      <c r="V58" t="s">
        <v>76</v>
      </c>
      <c r="W58" t="s">
        <v>77</v>
      </c>
      <c r="X58" t="s">
        <v>34</v>
      </c>
      <c r="Y58">
        <v>0</v>
      </c>
      <c r="Z58">
        <v>0</v>
      </c>
      <c r="AA58" t="s">
        <v>35</v>
      </c>
      <c r="AC58" s="6" t="s">
        <v>36</v>
      </c>
    </row>
    <row r="59" spans="1:29" x14ac:dyDescent="0.25">
      <c r="A59" t="s">
        <v>144</v>
      </c>
      <c r="C59" s="24">
        <v>44154</v>
      </c>
      <c r="D59" s="14">
        <v>40000</v>
      </c>
      <c r="E59" t="s">
        <v>30</v>
      </c>
      <c r="F59" t="s">
        <v>31</v>
      </c>
      <c r="G59" s="14">
        <v>40000</v>
      </c>
      <c r="H59" s="14">
        <v>16000</v>
      </c>
      <c r="I59" s="19">
        <f>H59/G59*100</f>
        <v>40</v>
      </c>
      <c r="J59" s="14">
        <v>28000</v>
      </c>
      <c r="K59" s="14">
        <f>G59-0</f>
        <v>40000</v>
      </c>
      <c r="L59" s="14">
        <v>28000</v>
      </c>
      <c r="M59" s="29">
        <v>200</v>
      </c>
      <c r="N59" s="33">
        <v>0</v>
      </c>
      <c r="O59" s="38">
        <v>30</v>
      </c>
      <c r="P59" s="38">
        <v>30</v>
      </c>
      <c r="Q59" s="14">
        <f>K59/M59</f>
        <v>200</v>
      </c>
      <c r="R59" s="14">
        <f>K59/O59</f>
        <v>1333.3333333333333</v>
      </c>
      <c r="S59" s="43">
        <f>K59/O59/43560</f>
        <v>3.0609121518212424E-2</v>
      </c>
      <c r="T59" s="38">
        <v>200</v>
      </c>
      <c r="U59" s="5" t="s">
        <v>38</v>
      </c>
      <c r="V59" t="s">
        <v>145</v>
      </c>
      <c r="X59" t="s">
        <v>34</v>
      </c>
      <c r="Y59">
        <v>0</v>
      </c>
      <c r="Z59">
        <v>0</v>
      </c>
      <c r="AA59" t="s">
        <v>35</v>
      </c>
      <c r="AC59" s="6" t="s">
        <v>36</v>
      </c>
    </row>
    <row r="60" spans="1:29" x14ac:dyDescent="0.25">
      <c r="A60" t="s">
        <v>148</v>
      </c>
      <c r="B60" t="s">
        <v>149</v>
      </c>
      <c r="C60" s="24">
        <v>44070</v>
      </c>
      <c r="D60" s="14">
        <v>56000</v>
      </c>
      <c r="E60" t="s">
        <v>30</v>
      </c>
      <c r="F60" t="s">
        <v>31</v>
      </c>
      <c r="G60" s="14">
        <v>56000</v>
      </c>
      <c r="H60" s="14">
        <v>14600</v>
      </c>
      <c r="I60" s="19">
        <f>H60/G60*100</f>
        <v>26.071428571428573</v>
      </c>
      <c r="J60" s="14">
        <v>29120</v>
      </c>
      <c r="K60" s="14">
        <f>G60-0</f>
        <v>56000</v>
      </c>
      <c r="L60" s="14">
        <v>29120</v>
      </c>
      <c r="M60" s="29">
        <v>900</v>
      </c>
      <c r="N60" s="33">
        <v>0</v>
      </c>
      <c r="O60" s="38">
        <v>32.799999999999997</v>
      </c>
      <c r="P60" s="38">
        <v>32.799999999999997</v>
      </c>
      <c r="Q60" s="14">
        <f>K60/M60</f>
        <v>62.222222222222221</v>
      </c>
      <c r="R60" s="14">
        <f>K60/O60</f>
        <v>1707.3170731707319</v>
      </c>
      <c r="S60" s="43">
        <f>K60/O60/43560</f>
        <v>3.9194606822101283E-2</v>
      </c>
      <c r="T60" s="38">
        <v>900</v>
      </c>
      <c r="U60" s="5" t="s">
        <v>38</v>
      </c>
      <c r="V60" t="s">
        <v>150</v>
      </c>
      <c r="X60" t="s">
        <v>34</v>
      </c>
      <c r="Y60">
        <v>0</v>
      </c>
      <c r="Z60">
        <v>0</v>
      </c>
      <c r="AA60" t="s">
        <v>35</v>
      </c>
      <c r="AC60" s="6" t="s">
        <v>36</v>
      </c>
    </row>
    <row r="61" spans="1:29" x14ac:dyDescent="0.25">
      <c r="A61" t="s">
        <v>82</v>
      </c>
      <c r="B61" t="s">
        <v>83</v>
      </c>
      <c r="C61" s="24">
        <v>44127</v>
      </c>
      <c r="D61" s="14">
        <v>37000</v>
      </c>
      <c r="E61" t="s">
        <v>30</v>
      </c>
      <c r="F61" t="s">
        <v>31</v>
      </c>
      <c r="G61" s="14">
        <v>37000</v>
      </c>
      <c r="H61" s="14">
        <v>7600</v>
      </c>
      <c r="I61" s="19">
        <f>H61/G61*100</f>
        <v>20.54054054054054</v>
      </c>
      <c r="J61" s="14">
        <v>69290</v>
      </c>
      <c r="K61" s="14">
        <f>G61-32876</f>
        <v>4124</v>
      </c>
      <c r="L61" s="14">
        <v>36414</v>
      </c>
      <c r="M61" s="29">
        <v>0</v>
      </c>
      <c r="N61" s="33">
        <v>0</v>
      </c>
      <c r="O61" s="38">
        <v>54.87</v>
      </c>
      <c r="P61" s="38">
        <v>35.67</v>
      </c>
      <c r="Q61" s="14" t="e">
        <f>K61/M61</f>
        <v>#DIV/0!</v>
      </c>
      <c r="R61" s="14">
        <f>K61/O61</f>
        <v>75.159467833059963</v>
      </c>
      <c r="S61" s="43">
        <f>K61/O61/43560</f>
        <v>1.7254239631097328E-3</v>
      </c>
      <c r="T61" s="38">
        <v>0</v>
      </c>
      <c r="U61" s="5" t="s">
        <v>38</v>
      </c>
      <c r="V61" t="s">
        <v>84</v>
      </c>
      <c r="W61" t="s">
        <v>85</v>
      </c>
      <c r="X61" t="s">
        <v>42</v>
      </c>
      <c r="Y61">
        <v>0</v>
      </c>
      <c r="Z61">
        <v>0</v>
      </c>
      <c r="AA61" t="s">
        <v>35</v>
      </c>
      <c r="AC61" s="6" t="s">
        <v>36</v>
      </c>
    </row>
    <row r="62" spans="1:29" x14ac:dyDescent="0.25">
      <c r="A62" t="s">
        <v>131</v>
      </c>
      <c r="B62" t="s">
        <v>132</v>
      </c>
      <c r="C62" s="24">
        <v>43747</v>
      </c>
      <c r="D62" s="14">
        <v>19000</v>
      </c>
      <c r="E62" t="s">
        <v>30</v>
      </c>
      <c r="F62" t="s">
        <v>31</v>
      </c>
      <c r="G62" s="14">
        <v>19000</v>
      </c>
      <c r="H62" s="14">
        <v>15200</v>
      </c>
      <c r="I62" s="19">
        <f>H62/G62*100</f>
        <v>80</v>
      </c>
      <c r="J62" s="14">
        <v>30400</v>
      </c>
      <c r="K62" s="14">
        <f>G62-0</f>
        <v>19000</v>
      </c>
      <c r="L62" s="14">
        <v>30400</v>
      </c>
      <c r="M62" s="29">
        <v>0</v>
      </c>
      <c r="N62" s="33">
        <v>0</v>
      </c>
      <c r="O62" s="38">
        <v>36</v>
      </c>
      <c r="P62" s="38">
        <v>36</v>
      </c>
      <c r="Q62" s="14" t="e">
        <f>K62/M62</f>
        <v>#DIV/0!</v>
      </c>
      <c r="R62" s="14">
        <f>K62/O62</f>
        <v>527.77777777777783</v>
      </c>
      <c r="S62" s="43">
        <f>K62/O62/43560</f>
        <v>1.2116110600959087E-2</v>
      </c>
      <c r="T62" s="38">
        <v>0</v>
      </c>
      <c r="U62" s="5" t="s">
        <v>38</v>
      </c>
      <c r="V62" t="s">
        <v>133</v>
      </c>
      <c r="X62" t="s">
        <v>34</v>
      </c>
      <c r="Y62">
        <v>0</v>
      </c>
      <c r="Z62">
        <v>1</v>
      </c>
      <c r="AA62" t="s">
        <v>35</v>
      </c>
      <c r="AC62" s="6" t="s">
        <v>36</v>
      </c>
    </row>
    <row r="63" spans="1:29" x14ac:dyDescent="0.25">
      <c r="A63" t="s">
        <v>40</v>
      </c>
      <c r="C63" s="24">
        <v>43789</v>
      </c>
      <c r="D63" s="14">
        <v>11000</v>
      </c>
      <c r="E63" t="s">
        <v>30</v>
      </c>
      <c r="F63" t="s">
        <v>31</v>
      </c>
      <c r="G63" s="14">
        <v>11000</v>
      </c>
      <c r="H63" s="14">
        <v>8000</v>
      </c>
      <c r="I63" s="19">
        <f>H63/G63*100</f>
        <v>72.727272727272734</v>
      </c>
      <c r="J63" s="14">
        <v>16000</v>
      </c>
      <c r="K63" s="14">
        <f>G63-0</f>
        <v>11000</v>
      </c>
      <c r="L63" s="14">
        <v>16000</v>
      </c>
      <c r="M63" s="29">
        <v>0</v>
      </c>
      <c r="N63" s="33">
        <v>0</v>
      </c>
      <c r="O63" s="38">
        <v>40</v>
      </c>
      <c r="P63" s="38">
        <v>40</v>
      </c>
      <c r="Q63" s="14" t="e">
        <f>K63/M63</f>
        <v>#DIV/0!</v>
      </c>
      <c r="R63" s="14">
        <f>K63/O63</f>
        <v>275</v>
      </c>
      <c r="S63" s="43">
        <f>K63/O63/43560</f>
        <v>6.313131313131313E-3</v>
      </c>
      <c r="T63" s="38">
        <v>0</v>
      </c>
      <c r="U63" s="5" t="s">
        <v>38</v>
      </c>
      <c r="V63" t="s">
        <v>41</v>
      </c>
      <c r="X63" t="s">
        <v>42</v>
      </c>
      <c r="Y63">
        <v>0</v>
      </c>
      <c r="Z63">
        <v>0</v>
      </c>
      <c r="AA63" t="s">
        <v>35</v>
      </c>
      <c r="AC63" s="6" t="s">
        <v>36</v>
      </c>
    </row>
    <row r="64" spans="1:29" x14ac:dyDescent="0.25">
      <c r="A64" t="s">
        <v>80</v>
      </c>
      <c r="C64" s="24">
        <v>44028</v>
      </c>
      <c r="D64" s="14">
        <v>15000</v>
      </c>
      <c r="E64" t="s">
        <v>30</v>
      </c>
      <c r="F64" t="s">
        <v>31</v>
      </c>
      <c r="G64" s="14">
        <v>15000</v>
      </c>
      <c r="H64" s="14">
        <v>8000</v>
      </c>
      <c r="I64" s="19">
        <f>H64/G64*100</f>
        <v>53.333333333333336</v>
      </c>
      <c r="J64" s="14">
        <v>16000</v>
      </c>
      <c r="K64" s="14">
        <f>G64-0</f>
        <v>15000</v>
      </c>
      <c r="L64" s="14">
        <v>16000</v>
      </c>
      <c r="M64" s="29">
        <v>600</v>
      </c>
      <c r="N64" s="33">
        <v>0</v>
      </c>
      <c r="O64" s="38">
        <v>40</v>
      </c>
      <c r="P64" s="38">
        <v>40</v>
      </c>
      <c r="Q64" s="14">
        <f>K64/M64</f>
        <v>25</v>
      </c>
      <c r="R64" s="14">
        <f>K64/O64</f>
        <v>375</v>
      </c>
      <c r="S64" s="43">
        <f>K64/O64/43560</f>
        <v>8.6088154269972454E-3</v>
      </c>
      <c r="T64" s="38">
        <v>600</v>
      </c>
      <c r="U64" s="5" t="s">
        <v>38</v>
      </c>
      <c r="V64" t="s">
        <v>81</v>
      </c>
      <c r="X64" t="s">
        <v>42</v>
      </c>
      <c r="Y64">
        <v>0</v>
      </c>
      <c r="Z64">
        <v>0</v>
      </c>
      <c r="AA64" t="s">
        <v>35</v>
      </c>
      <c r="AC64" s="6" t="s">
        <v>36</v>
      </c>
    </row>
    <row r="65" spans="1:29" x14ac:dyDescent="0.25">
      <c r="A65" t="s">
        <v>107</v>
      </c>
      <c r="C65" s="24">
        <v>44056</v>
      </c>
      <c r="D65" s="14">
        <v>32450</v>
      </c>
      <c r="E65" t="s">
        <v>30</v>
      </c>
      <c r="F65" t="s">
        <v>31</v>
      </c>
      <c r="G65" s="14">
        <v>32450</v>
      </c>
      <c r="H65" s="14">
        <v>16200</v>
      </c>
      <c r="I65" s="19">
        <f>H65/G65*100</f>
        <v>49.922958397534664</v>
      </c>
      <c r="J65" s="14">
        <v>32347</v>
      </c>
      <c r="K65" s="14">
        <f>G65-0</f>
        <v>32450</v>
      </c>
      <c r="L65" s="14">
        <v>32347</v>
      </c>
      <c r="M65" s="29">
        <v>0</v>
      </c>
      <c r="N65" s="33">
        <v>0</v>
      </c>
      <c r="O65" s="38">
        <v>40.630000000000003</v>
      </c>
      <c r="P65" s="38">
        <v>40.630000000000003</v>
      </c>
      <c r="Q65" s="14" t="e">
        <f>K65/M65</f>
        <v>#DIV/0!</v>
      </c>
      <c r="R65" s="14">
        <f>K65/O65</f>
        <v>798.67093280826975</v>
      </c>
      <c r="S65" s="43">
        <f>K65/O65/43560</f>
        <v>1.8334961726544301E-2</v>
      </c>
      <c r="T65" s="38">
        <v>0</v>
      </c>
      <c r="U65" s="5" t="s">
        <v>38</v>
      </c>
      <c r="V65" t="s">
        <v>108</v>
      </c>
      <c r="X65" t="s">
        <v>34</v>
      </c>
      <c r="Y65">
        <v>0</v>
      </c>
      <c r="Z65">
        <v>0</v>
      </c>
      <c r="AA65" t="s">
        <v>35</v>
      </c>
      <c r="AC65" s="6" t="s">
        <v>36</v>
      </c>
    </row>
    <row r="66" spans="1:29" x14ac:dyDescent="0.25">
      <c r="A66" t="s">
        <v>71</v>
      </c>
      <c r="C66" s="24">
        <v>43634</v>
      </c>
      <c r="D66" s="14">
        <v>15000</v>
      </c>
      <c r="E66" t="s">
        <v>30</v>
      </c>
      <c r="F66" t="s">
        <v>31</v>
      </c>
      <c r="G66" s="14">
        <v>15000</v>
      </c>
      <c r="H66" s="14">
        <v>0</v>
      </c>
      <c r="I66" s="19">
        <f>H66/G66*100</f>
        <v>0</v>
      </c>
      <c r="J66" s="14">
        <v>0</v>
      </c>
      <c r="K66" s="14">
        <f>G66-0</f>
        <v>15000</v>
      </c>
      <c r="L66" s="14">
        <v>0</v>
      </c>
      <c r="M66" s="29">
        <v>0</v>
      </c>
      <c r="N66" s="33">
        <v>0</v>
      </c>
      <c r="O66" s="38">
        <v>0</v>
      </c>
      <c r="P66" s="38">
        <v>45.45</v>
      </c>
      <c r="Q66" s="14" t="e">
        <f>K66/M66</f>
        <v>#DIV/0!</v>
      </c>
      <c r="R66" s="14" t="e">
        <f>K66/O66</f>
        <v>#DIV/0!</v>
      </c>
      <c r="S66" s="43" t="e">
        <f>K66/O66/43560</f>
        <v>#DIV/0!</v>
      </c>
      <c r="T66" s="38">
        <v>0</v>
      </c>
      <c r="U66" s="5" t="s">
        <v>38</v>
      </c>
      <c r="V66" t="s">
        <v>72</v>
      </c>
      <c r="X66" t="s">
        <v>34</v>
      </c>
      <c r="Y66">
        <v>0</v>
      </c>
      <c r="Z66">
        <v>0</v>
      </c>
      <c r="AA66" t="s">
        <v>35</v>
      </c>
      <c r="AC66" s="6" t="s">
        <v>36</v>
      </c>
    </row>
    <row r="67" spans="1:29" x14ac:dyDescent="0.25">
      <c r="A67" t="s">
        <v>153</v>
      </c>
      <c r="C67" s="24">
        <v>43711</v>
      </c>
      <c r="D67" s="14">
        <v>30000</v>
      </c>
      <c r="E67" t="s">
        <v>30</v>
      </c>
      <c r="F67" t="s">
        <v>31</v>
      </c>
      <c r="G67" s="14">
        <v>30000</v>
      </c>
      <c r="H67" s="14">
        <v>23300</v>
      </c>
      <c r="I67" s="19">
        <f>H67/G67*100</f>
        <v>77.666666666666657</v>
      </c>
      <c r="J67" s="14">
        <v>46635</v>
      </c>
      <c r="K67" s="14">
        <f>G67-0</f>
        <v>30000</v>
      </c>
      <c r="L67" s="14">
        <v>46635</v>
      </c>
      <c r="M67" s="29">
        <v>0</v>
      </c>
      <c r="N67" s="33">
        <v>0</v>
      </c>
      <c r="O67" s="38">
        <v>70.3</v>
      </c>
      <c r="P67" s="38">
        <v>69.599999999999994</v>
      </c>
      <c r="Q67" s="14" t="e">
        <f>K67/M67</f>
        <v>#DIV/0!</v>
      </c>
      <c r="R67" s="14">
        <f>K67/O67</f>
        <v>426.7425320056899</v>
      </c>
      <c r="S67" s="43">
        <f>K67/O67/43560</f>
        <v>9.7966605143638627E-3</v>
      </c>
      <c r="T67" s="38">
        <v>0</v>
      </c>
      <c r="U67" s="5" t="s">
        <v>32</v>
      </c>
      <c r="V67" t="s">
        <v>154</v>
      </c>
      <c r="X67" t="s">
        <v>34</v>
      </c>
      <c r="Y67">
        <v>0</v>
      </c>
      <c r="Z67">
        <v>0</v>
      </c>
      <c r="AA67" t="s">
        <v>35</v>
      </c>
      <c r="AC67" s="6" t="s">
        <v>70</v>
      </c>
    </row>
    <row r="68" spans="1:29" x14ac:dyDescent="0.25">
      <c r="A68" t="s">
        <v>29</v>
      </c>
      <c r="C68" s="24">
        <v>44109</v>
      </c>
      <c r="D68" s="14">
        <v>30000</v>
      </c>
      <c r="E68" t="s">
        <v>30</v>
      </c>
      <c r="F68" t="s">
        <v>31</v>
      </c>
      <c r="G68" s="14">
        <v>30000</v>
      </c>
      <c r="H68" s="14">
        <v>25500</v>
      </c>
      <c r="I68" s="19">
        <f>H68/G68*100</f>
        <v>85</v>
      </c>
      <c r="J68" s="14">
        <v>51000</v>
      </c>
      <c r="K68" s="14">
        <f>G68-0</f>
        <v>30000</v>
      </c>
      <c r="L68" s="14">
        <v>51000</v>
      </c>
      <c r="M68" s="29">
        <v>0</v>
      </c>
      <c r="N68" s="33">
        <v>0</v>
      </c>
      <c r="O68" s="38">
        <v>80</v>
      </c>
      <c r="P68" s="38">
        <v>80</v>
      </c>
      <c r="Q68" s="14" t="e">
        <f>K68/M68</f>
        <v>#DIV/0!</v>
      </c>
      <c r="R68" s="14">
        <f>K68/O68</f>
        <v>375</v>
      </c>
      <c r="S68" s="43">
        <f>K68/O68/43560</f>
        <v>8.6088154269972454E-3</v>
      </c>
      <c r="T68" s="38">
        <v>0</v>
      </c>
      <c r="U68" s="5" t="s">
        <v>32</v>
      </c>
      <c r="V68" t="s">
        <v>33</v>
      </c>
      <c r="X68" t="s">
        <v>34</v>
      </c>
      <c r="Y68">
        <v>1</v>
      </c>
      <c r="Z68">
        <v>0</v>
      </c>
      <c r="AA68" t="s">
        <v>35</v>
      </c>
      <c r="AC68" s="6" t="s">
        <v>36</v>
      </c>
    </row>
    <row r="69" spans="1:29" x14ac:dyDescent="0.25">
      <c r="A69" t="s">
        <v>45</v>
      </c>
      <c r="C69" s="24">
        <v>44232</v>
      </c>
      <c r="D69" s="14">
        <v>55000</v>
      </c>
      <c r="E69" t="s">
        <v>30</v>
      </c>
      <c r="F69" t="s">
        <v>31</v>
      </c>
      <c r="G69" s="14">
        <v>55000</v>
      </c>
      <c r="H69" s="14">
        <v>12800</v>
      </c>
      <c r="I69" s="19">
        <f>H69/G69*100</f>
        <v>23.272727272727273</v>
      </c>
      <c r="J69" s="14">
        <v>25500</v>
      </c>
      <c r="K69" s="14">
        <f>G69-0</f>
        <v>55000</v>
      </c>
      <c r="L69" s="14">
        <v>25500</v>
      </c>
      <c r="M69" s="29">
        <v>0</v>
      </c>
      <c r="N69" s="33">
        <v>0</v>
      </c>
      <c r="O69" s="38">
        <v>80</v>
      </c>
      <c r="P69" s="38">
        <v>80</v>
      </c>
      <c r="Q69" s="14" t="e">
        <f>K69/M69</f>
        <v>#DIV/0!</v>
      </c>
      <c r="R69" s="14">
        <f>K69/O69</f>
        <v>687.5</v>
      </c>
      <c r="S69" s="43">
        <f>K69/O69/43560</f>
        <v>1.5782828282828284E-2</v>
      </c>
      <c r="T69" s="38">
        <v>0</v>
      </c>
      <c r="U69" s="5" t="s">
        <v>38</v>
      </c>
      <c r="V69" t="s">
        <v>46</v>
      </c>
      <c r="X69" t="s">
        <v>42</v>
      </c>
      <c r="Y69">
        <v>0</v>
      </c>
      <c r="Z69">
        <v>1</v>
      </c>
      <c r="AA69" t="s">
        <v>35</v>
      </c>
      <c r="AC69" s="6" t="s">
        <v>36</v>
      </c>
    </row>
    <row r="70" spans="1:29" x14ac:dyDescent="0.25">
      <c r="A70" t="s">
        <v>73</v>
      </c>
      <c r="C70" s="24">
        <v>43598</v>
      </c>
      <c r="D70" s="14">
        <v>40000</v>
      </c>
      <c r="E70" t="s">
        <v>30</v>
      </c>
      <c r="F70" t="s">
        <v>31</v>
      </c>
      <c r="G70" s="14">
        <v>40000</v>
      </c>
      <c r="H70" s="14">
        <v>25500</v>
      </c>
      <c r="I70" s="19">
        <f>H70/G70*100</f>
        <v>63.749999999999993</v>
      </c>
      <c r="J70" s="14">
        <v>51000</v>
      </c>
      <c r="K70" s="14">
        <f>G70-0</f>
        <v>40000</v>
      </c>
      <c r="L70" s="14">
        <v>51000</v>
      </c>
      <c r="M70" s="29">
        <v>0</v>
      </c>
      <c r="N70" s="33">
        <v>0</v>
      </c>
      <c r="O70" s="38">
        <v>80</v>
      </c>
      <c r="P70" s="38">
        <v>80</v>
      </c>
      <c r="Q70" s="14" t="e">
        <f>K70/M70</f>
        <v>#DIV/0!</v>
      </c>
      <c r="R70" s="14">
        <f>K70/O70</f>
        <v>500</v>
      </c>
      <c r="S70" s="43">
        <f>K70/O70/43560</f>
        <v>1.1478420569329659E-2</v>
      </c>
      <c r="T70" s="38">
        <v>0</v>
      </c>
      <c r="U70" s="5" t="s">
        <v>38</v>
      </c>
      <c r="V70" t="s">
        <v>74</v>
      </c>
      <c r="X70" t="s">
        <v>34</v>
      </c>
      <c r="Y70">
        <v>0</v>
      </c>
      <c r="Z70">
        <v>0</v>
      </c>
      <c r="AA70" t="s">
        <v>35</v>
      </c>
      <c r="AC70" s="6" t="s">
        <v>36</v>
      </c>
    </row>
    <row r="71" spans="1:29" x14ac:dyDescent="0.25">
      <c r="A71" t="s">
        <v>89</v>
      </c>
      <c r="C71" s="24">
        <v>44028</v>
      </c>
      <c r="D71" s="14">
        <v>103000</v>
      </c>
      <c r="E71" t="s">
        <v>30</v>
      </c>
      <c r="F71" t="s">
        <v>31</v>
      </c>
      <c r="G71" s="14">
        <v>103000</v>
      </c>
      <c r="H71" s="14">
        <v>49700</v>
      </c>
      <c r="I71" s="19">
        <f>H71/G71*100</f>
        <v>48.252427184466015</v>
      </c>
      <c r="J71" s="14">
        <v>99450</v>
      </c>
      <c r="K71" s="14">
        <f>G71-0</f>
        <v>103000</v>
      </c>
      <c r="L71" s="14">
        <v>99450</v>
      </c>
      <c r="M71" s="29">
        <v>0</v>
      </c>
      <c r="N71" s="33">
        <v>0</v>
      </c>
      <c r="O71" s="38">
        <v>110.5</v>
      </c>
      <c r="P71" s="38">
        <v>110.5</v>
      </c>
      <c r="Q71" s="14" t="e">
        <f>K71/M71</f>
        <v>#DIV/0!</v>
      </c>
      <c r="R71" s="14">
        <f>K71/O71</f>
        <v>932.12669683257923</v>
      </c>
      <c r="S71" s="43">
        <f>K71/O71/43560</f>
        <v>2.139868450028878E-2</v>
      </c>
      <c r="T71" s="38">
        <v>0</v>
      </c>
      <c r="U71" s="5" t="s">
        <v>38</v>
      </c>
      <c r="V71" t="s">
        <v>90</v>
      </c>
      <c r="X71" t="s">
        <v>88</v>
      </c>
      <c r="Y71">
        <v>0</v>
      </c>
      <c r="Z71">
        <v>0</v>
      </c>
      <c r="AA71" t="s">
        <v>35</v>
      </c>
      <c r="AC71" s="6" t="s">
        <v>36</v>
      </c>
    </row>
    <row r="72" spans="1:29" x14ac:dyDescent="0.25">
      <c r="A72" t="s">
        <v>64</v>
      </c>
      <c r="C72" s="24">
        <v>43862</v>
      </c>
      <c r="D72" s="14">
        <v>32000</v>
      </c>
      <c r="E72" t="s">
        <v>30</v>
      </c>
      <c r="F72" t="s">
        <v>31</v>
      </c>
      <c r="G72" s="14">
        <v>32000</v>
      </c>
      <c r="H72" s="14">
        <v>48000</v>
      </c>
      <c r="I72" s="19">
        <f>H72/G72*100</f>
        <v>150</v>
      </c>
      <c r="J72" s="14">
        <v>96000</v>
      </c>
      <c r="K72" s="14">
        <f>G72-0</f>
        <v>32000</v>
      </c>
      <c r="L72" s="14">
        <v>96000</v>
      </c>
      <c r="M72" s="29">
        <v>0</v>
      </c>
      <c r="N72" s="33">
        <v>0</v>
      </c>
      <c r="O72" s="38">
        <v>160</v>
      </c>
      <c r="P72" s="38">
        <v>160</v>
      </c>
      <c r="Q72" s="14" t="e">
        <f>K72/M72</f>
        <v>#DIV/0!</v>
      </c>
      <c r="R72" s="14">
        <f>K72/O72</f>
        <v>200</v>
      </c>
      <c r="S72" s="43">
        <f>K72/O72/43560</f>
        <v>4.5913682277318639E-3</v>
      </c>
      <c r="T72" s="38">
        <v>0</v>
      </c>
      <c r="U72" s="5" t="s">
        <v>38</v>
      </c>
      <c r="V72" t="s">
        <v>65</v>
      </c>
      <c r="X72" t="s">
        <v>34</v>
      </c>
      <c r="Y72">
        <v>0</v>
      </c>
      <c r="Z72">
        <v>0</v>
      </c>
      <c r="AA72" t="s">
        <v>35</v>
      </c>
      <c r="AC72" s="6" t="s">
        <v>36</v>
      </c>
    </row>
    <row r="73" spans="1:29" ht="15.75" thickBot="1" x14ac:dyDescent="0.3">
      <c r="A73" t="s">
        <v>112</v>
      </c>
      <c r="B73" t="s">
        <v>113</v>
      </c>
      <c r="C73" s="24">
        <v>44263</v>
      </c>
      <c r="D73" s="14">
        <v>55000</v>
      </c>
      <c r="E73" t="s">
        <v>30</v>
      </c>
      <c r="F73" t="s">
        <v>31</v>
      </c>
      <c r="G73" s="14">
        <v>55000</v>
      </c>
      <c r="H73" s="14">
        <v>48000</v>
      </c>
      <c r="I73" s="19">
        <f>H73/G73*100</f>
        <v>87.272727272727266</v>
      </c>
      <c r="J73" s="14">
        <v>96000</v>
      </c>
      <c r="K73" s="14">
        <f>G73-0</f>
        <v>55000</v>
      </c>
      <c r="L73" s="14">
        <v>96000</v>
      </c>
      <c r="M73" s="29">
        <v>0</v>
      </c>
      <c r="N73" s="33">
        <v>0</v>
      </c>
      <c r="O73" s="38">
        <v>160</v>
      </c>
      <c r="P73" s="38">
        <v>160</v>
      </c>
      <c r="Q73" s="14" t="e">
        <f>K73/M73</f>
        <v>#DIV/0!</v>
      </c>
      <c r="R73" s="14">
        <f>K73/O73</f>
        <v>343.75</v>
      </c>
      <c r="S73" s="43">
        <f>K73/O73/43560</f>
        <v>7.8914141414141419E-3</v>
      </c>
      <c r="T73" s="38">
        <v>0</v>
      </c>
      <c r="U73" s="5" t="s">
        <v>38</v>
      </c>
      <c r="V73" t="s">
        <v>114</v>
      </c>
      <c r="X73" t="s">
        <v>34</v>
      </c>
      <c r="Y73">
        <v>0</v>
      </c>
      <c r="Z73">
        <v>0</v>
      </c>
      <c r="AA73" t="s">
        <v>35</v>
      </c>
      <c r="AC73" s="6" t="s">
        <v>36</v>
      </c>
    </row>
    <row r="74" spans="1:29" ht="15.75" thickTop="1" x14ac:dyDescent="0.25">
      <c r="A74" s="7"/>
      <c r="B74" s="7"/>
      <c r="C74" s="25" t="s">
        <v>208</v>
      </c>
      <c r="D74" s="15">
        <f>+SUM(D2:D73)</f>
        <v>2980777</v>
      </c>
      <c r="E74" s="7"/>
      <c r="F74" s="7"/>
      <c r="G74" s="15">
        <f>+SUM(G2:G73)</f>
        <v>2980777</v>
      </c>
      <c r="H74" s="15">
        <f>+SUM(H2:H73)</f>
        <v>1455000</v>
      </c>
      <c r="I74" s="20"/>
      <c r="J74" s="15">
        <f>+SUM(J2:J73)</f>
        <v>3249776</v>
      </c>
      <c r="K74" s="15">
        <f>+SUM(K2:K73)</f>
        <v>2907832</v>
      </c>
      <c r="L74" s="15">
        <f>+SUM(L2:L73)</f>
        <v>3172081</v>
      </c>
      <c r="M74" s="30">
        <f>+SUM(M2:M73)</f>
        <v>10904.272038999999</v>
      </c>
      <c r="N74" s="34"/>
      <c r="O74" s="39">
        <f>+SUM(O2:O73)</f>
        <v>1704.885</v>
      </c>
      <c r="P74" s="39">
        <f>+SUM(P2:P73)</f>
        <v>1566.2489999999998</v>
      </c>
      <c r="Q74" s="15"/>
      <c r="R74" s="15"/>
      <c r="S74" s="44"/>
      <c r="T74" s="39"/>
      <c r="U74" s="8"/>
      <c r="V74" s="7"/>
      <c r="W74" s="7"/>
      <c r="X74" s="7"/>
      <c r="Y74" s="7"/>
      <c r="Z74" s="7"/>
      <c r="AA74" s="7"/>
      <c r="AB74" s="7"/>
      <c r="AC74" s="7"/>
    </row>
    <row r="75" spans="1:29" x14ac:dyDescent="0.25">
      <c r="A75" s="9"/>
      <c r="B75" s="9"/>
      <c r="C75" s="26"/>
      <c r="D75" s="16"/>
      <c r="E75" s="9"/>
      <c r="F75" s="9"/>
      <c r="G75" s="16"/>
      <c r="H75" s="16" t="s">
        <v>211</v>
      </c>
      <c r="I75" s="21">
        <f>STDEV(I1:I72)</f>
        <v>60.503851208020272</v>
      </c>
      <c r="J75" s="16"/>
      <c r="K75" s="16"/>
      <c r="L75" s="16" t="s">
        <v>212</v>
      </c>
      <c r="M75" s="47" t="e">
        <f>K73/M73</f>
        <v>#DIV/0!</v>
      </c>
      <c r="N75" s="35"/>
      <c r="O75" s="40" t="s">
        <v>213</v>
      </c>
      <c r="P75" s="40">
        <f>K73/O73</f>
        <v>343.75</v>
      </c>
      <c r="Q75" s="16"/>
      <c r="R75" s="16" t="s">
        <v>214</v>
      </c>
      <c r="S75" s="45">
        <f>K73/O73/43560</f>
        <v>7.8914141414141419E-3</v>
      </c>
      <c r="T75" s="40"/>
      <c r="U75" s="10"/>
      <c r="V75" s="9"/>
      <c r="W75" s="9"/>
      <c r="X75" s="9"/>
      <c r="Y75" s="9"/>
      <c r="Z75" s="9"/>
      <c r="AA75" s="9"/>
      <c r="AB75" s="9"/>
      <c r="AC75" s="9"/>
    </row>
    <row r="76" spans="1:29" x14ac:dyDescent="0.25">
      <c r="A76" s="11"/>
      <c r="B76" s="11"/>
      <c r="C76" s="27"/>
      <c r="D76" s="17"/>
      <c r="E76" s="11"/>
      <c r="F76" s="11"/>
      <c r="G76" s="17"/>
      <c r="H76" s="17" t="s">
        <v>209</v>
      </c>
      <c r="I76" s="22" t="e">
        <f>H75/G75*100</f>
        <v>#VALUE!</v>
      </c>
      <c r="J76" s="17"/>
      <c r="K76" s="17"/>
      <c r="L76" s="17" t="s">
        <v>210</v>
      </c>
      <c r="M76" s="31"/>
      <c r="N76" s="36"/>
      <c r="O76" s="41" t="s">
        <v>210</v>
      </c>
      <c r="P76" s="41"/>
      <c r="Q76" s="17"/>
      <c r="R76" s="17" t="s">
        <v>210</v>
      </c>
      <c r="S76" s="46"/>
      <c r="T76" s="41"/>
      <c r="U76" s="12"/>
      <c r="V76" s="11"/>
      <c r="W76" s="11"/>
      <c r="X76" s="11"/>
      <c r="Y76" s="11"/>
      <c r="Z76" s="11"/>
      <c r="AA76" s="11"/>
      <c r="AB76" s="11"/>
      <c r="AC76" s="11"/>
    </row>
  </sheetData>
  <sortState ref="A2:AC76">
    <sortCondition ref="P2:P76"/>
  </sortState>
  <conditionalFormatting sqref="A2:AC7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2022-02-08T23:59:02Z</dcterms:created>
  <dcterms:modified xsi:type="dcterms:W3CDTF">2022-02-09T00:06:00Z</dcterms:modified>
</cp:coreProperties>
</file>