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ssessor\Documents\2022 Land Analysis Reports\"/>
    </mc:Choice>
  </mc:AlternateContent>
  <bookViews>
    <workbookView xWindow="0" yWindow="0" windowWidth="24195" windowHeight="11970"/>
  </bookViews>
  <sheets>
    <sheet name="Land Analysis" sheetId="2" r:id="rId1"/>
    <sheet name="Sheet1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9" i="2" l="1"/>
  <c r="K17" i="2"/>
  <c r="P17" i="2" l="1"/>
  <c r="O17" i="2"/>
  <c r="M17" i="2"/>
  <c r="L17" i="2"/>
  <c r="J17" i="2"/>
  <c r="G17" i="2"/>
  <c r="D17" i="2"/>
  <c r="I27" i="2"/>
  <c r="K27" i="2"/>
  <c r="R27" i="2" s="1"/>
  <c r="Q27" i="2"/>
  <c r="S27" i="2"/>
  <c r="I28" i="2"/>
  <c r="K28" i="2"/>
  <c r="R28" i="2" s="1"/>
  <c r="Q28" i="2"/>
  <c r="I29" i="2"/>
  <c r="K29" i="2"/>
  <c r="Q29" i="2"/>
  <c r="R29" i="2"/>
  <c r="S29" i="2"/>
  <c r="I5" i="2"/>
  <c r="K5" i="2"/>
  <c r="Q5" i="2" s="1"/>
  <c r="I6" i="2"/>
  <c r="K6" i="2"/>
  <c r="S6" i="2" s="1"/>
  <c r="Q6" i="2"/>
  <c r="R6" i="2"/>
  <c r="I7" i="2"/>
  <c r="K7" i="2"/>
  <c r="Q7" i="2" s="1"/>
  <c r="R7" i="2"/>
  <c r="S7" i="2"/>
  <c r="I30" i="2"/>
  <c r="K30" i="2"/>
  <c r="Q30" i="2" s="1"/>
  <c r="I9" i="2"/>
  <c r="K9" i="2"/>
  <c r="Q9" i="2"/>
  <c r="R9" i="2"/>
  <c r="S9" i="2"/>
  <c r="I20" i="2"/>
  <c r="K20" i="2"/>
  <c r="R20" i="2" s="1"/>
  <c r="I21" i="2"/>
  <c r="K21" i="2"/>
  <c r="R21" i="2" s="1"/>
  <c r="I22" i="2"/>
  <c r="K22" i="2"/>
  <c r="Q22" i="2"/>
  <c r="R22" i="2"/>
  <c r="S22" i="2"/>
  <c r="I23" i="2"/>
  <c r="K23" i="2"/>
  <c r="Q23" i="2" s="1"/>
  <c r="R23" i="2"/>
  <c r="I24" i="2"/>
  <c r="K24" i="2"/>
  <c r="S24" i="2" s="1"/>
  <c r="Q24" i="2"/>
  <c r="R24" i="2"/>
  <c r="I25" i="2"/>
  <c r="K25" i="2"/>
  <c r="Q25" i="2" s="1"/>
  <c r="R25" i="2"/>
  <c r="I26" i="2"/>
  <c r="K26" i="2"/>
  <c r="Q26" i="2" s="1"/>
  <c r="S25" i="2" l="1"/>
  <c r="Q21" i="2"/>
  <c r="S20" i="2"/>
  <c r="Q20" i="2"/>
  <c r="S23" i="2"/>
  <c r="S5" i="2"/>
  <c r="S26" i="2"/>
  <c r="S30" i="2"/>
  <c r="R5" i="2"/>
  <c r="R26" i="2"/>
  <c r="S21" i="2"/>
  <c r="R30" i="2"/>
  <c r="S28" i="2"/>
  <c r="S19" i="2" l="1"/>
  <c r="P19" i="2"/>
  <c r="H17" i="2"/>
  <c r="I18" i="2"/>
  <c r="I19" i="2"/>
</calcChain>
</file>

<file path=xl/sharedStrings.xml><?xml version="1.0" encoding="utf-8"?>
<sst xmlns="http://schemas.openxmlformats.org/spreadsheetml/2006/main" count="166" uniqueCount="72">
  <si>
    <t>Parcel Number</t>
  </si>
  <si>
    <t>Street Address</t>
  </si>
  <si>
    <t>Sale Date</t>
  </si>
  <si>
    <t>Sale Price</t>
  </si>
  <si>
    <t>Instr.</t>
  </si>
  <si>
    <t>Terms of Sale</t>
  </si>
  <si>
    <t>Adj. Sale $</t>
  </si>
  <si>
    <t>Asd. when Sold</t>
  </si>
  <si>
    <t>Asd/Adj. Sale</t>
  </si>
  <si>
    <t>Cur. Appraisal</t>
  </si>
  <si>
    <t>Land Residual</t>
  </si>
  <si>
    <t>Est. Land Value</t>
  </si>
  <si>
    <t>Effec. Front</t>
  </si>
  <si>
    <t>Depth</t>
  </si>
  <si>
    <t>Net Acres</t>
  </si>
  <si>
    <t>Total Acres</t>
  </si>
  <si>
    <t>Dollars/FF</t>
  </si>
  <si>
    <t>Dollars/Acre</t>
  </si>
  <si>
    <t>Dollars/SqFt</t>
  </si>
  <si>
    <t>Actual Front</t>
  </si>
  <si>
    <t>ECF Area</t>
  </si>
  <si>
    <t>Liber/Page</t>
  </si>
  <si>
    <t>Other Parcels in Sale</t>
  </si>
  <si>
    <t>Land Table</t>
  </si>
  <si>
    <t>Gravel</t>
  </si>
  <si>
    <t>Paved</t>
  </si>
  <si>
    <t>Inspected Date</t>
  </si>
  <si>
    <t>Use Code</t>
  </si>
  <si>
    <t>Class</t>
  </si>
  <si>
    <t>003-014-003-0600</t>
  </si>
  <si>
    <t>WD</t>
  </si>
  <si>
    <t>03-ARM'S LENGTH</t>
  </si>
  <si>
    <t>4500</t>
  </si>
  <si>
    <t>L220/P767</t>
  </si>
  <si>
    <t>003-014-003-0610, 003-014-003-0620</t>
  </si>
  <si>
    <t>4500 LAKE SUPERIOR</t>
  </si>
  <si>
    <t>NOT INSPECTED</t>
  </si>
  <si>
    <t>402</t>
  </si>
  <si>
    <t>003-014-003-0610</t>
  </si>
  <si>
    <t>003-014-003-0620</t>
  </si>
  <si>
    <t>003-014-003-0630</t>
  </si>
  <si>
    <t>003-014-005-0400</t>
  </si>
  <si>
    <t>L220/P957</t>
  </si>
  <si>
    <t>003-017-017-0395</t>
  </si>
  <si>
    <t>L218/P150</t>
  </si>
  <si>
    <t>003-017-017-0396</t>
  </si>
  <si>
    <t>003-018-031-0500</t>
  </si>
  <si>
    <t>L220/P210</t>
  </si>
  <si>
    <t>003-020-032-0360</t>
  </si>
  <si>
    <t>29314 W SUPERIOR DUNES RD</t>
  </si>
  <si>
    <t>L217/P627</t>
  </si>
  <si>
    <t>003-020-032-0380</t>
  </si>
  <si>
    <t>29558 W SUPERIOR DUNES RD</t>
  </si>
  <si>
    <t>L218/P776</t>
  </si>
  <si>
    <t>003-020-032-0390</t>
  </si>
  <si>
    <t>L212/P331</t>
  </si>
  <si>
    <t>003-020-032-0395</t>
  </si>
  <si>
    <t>L214/P411</t>
  </si>
  <si>
    <t>003-020-032-0465</t>
  </si>
  <si>
    <t>L220/P801</t>
  </si>
  <si>
    <t>003-020-033-0330</t>
  </si>
  <si>
    <t>28395 E SUPERIOR DUNES RD</t>
  </si>
  <si>
    <t>L212/P8</t>
  </si>
  <si>
    <t>003-020-033-0340</t>
  </si>
  <si>
    <t>L212/P653</t>
  </si>
  <si>
    <t>Totals:</t>
  </si>
  <si>
    <t>Sale. Ratio =&gt;</t>
  </si>
  <si>
    <t>Average</t>
  </si>
  <si>
    <t>Std. Dev. =&gt;</t>
  </si>
  <si>
    <t>per FF=&gt;</t>
  </si>
  <si>
    <t>per Net Acre=&gt;</t>
  </si>
  <si>
    <t>per SqFt=&gt;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</si>
</sst>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$&quot;#,##0_);[Red]\(&quot;$&quot;#,##0\)"/>
    <numFmt numFmtId="8" formatCode="&quot;$&quot;#,##0.00_);[Red]\(&quot;$&quot;#,##0.00\)"/>
    <numFmt numFmtId="164" formatCode="#0.00_);[Red]\(#0.00\)"/>
    <numFmt numFmtId="165" formatCode="mm/dd/yy"/>
    <numFmt numFmtId="166" formatCode="#,##0.0_);[Red]\(#,##0.0\)"/>
    <numFmt numFmtId="167" formatCode="#0.0_);[Red]\(#0.0\)"/>
  </numFmts>
  <fonts count="3" x14ac:knownFonts="1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1" fillId="2" borderId="0" xfId="0" applyFont="1" applyFill="1" applyAlignment="1">
      <alignment horizontal="right"/>
    </xf>
    <xf numFmtId="0" fontId="0" fillId="0" borderId="0" xfId="0" applyAlignment="1">
      <alignment horizontal="right"/>
    </xf>
    <xf numFmtId="0" fontId="0" fillId="0" borderId="0" xfId="0" quotePrefix="1" applyAlignment="1">
      <alignment horizontal="right"/>
    </xf>
    <xf numFmtId="0" fontId="0" fillId="0" borderId="0" xfId="0" quotePrefix="1"/>
    <xf numFmtId="0" fontId="2" fillId="3" borderId="1" xfId="0" applyFont="1" applyFill="1" applyBorder="1"/>
    <xf numFmtId="0" fontId="2" fillId="3" borderId="1" xfId="0" applyFont="1" applyFill="1" applyBorder="1" applyAlignment="1">
      <alignment horizontal="right"/>
    </xf>
    <xf numFmtId="0" fontId="2" fillId="3" borderId="0" xfId="0" applyFont="1" applyFill="1" applyBorder="1"/>
    <xf numFmtId="0" fontId="2" fillId="3" borderId="0" xfId="0" applyFont="1" applyFill="1" applyBorder="1" applyAlignment="1">
      <alignment horizontal="right"/>
    </xf>
    <xf numFmtId="0" fontId="2" fillId="3" borderId="2" xfId="0" applyFont="1" applyFill="1" applyBorder="1"/>
    <xf numFmtId="0" fontId="2" fillId="3" borderId="2" xfId="0" applyFont="1" applyFill="1" applyBorder="1" applyAlignment="1">
      <alignment horizontal="right"/>
    </xf>
    <xf numFmtId="6" fontId="1" fillId="2" borderId="0" xfId="0" applyNumberFormat="1" applyFont="1" applyFill="1" applyAlignment="1">
      <alignment horizontal="center"/>
    </xf>
    <xf numFmtId="6" fontId="0" fillId="0" borderId="0" xfId="0" applyNumberFormat="1"/>
    <xf numFmtId="6" fontId="2" fillId="3" borderId="1" xfId="0" applyNumberFormat="1" applyFont="1" applyFill="1" applyBorder="1"/>
    <xf numFmtId="6" fontId="2" fillId="3" borderId="0" xfId="0" applyNumberFormat="1" applyFont="1" applyFill="1" applyBorder="1"/>
    <xf numFmtId="6" fontId="2" fillId="3" borderId="2" xfId="0" applyNumberFormat="1" applyFont="1" applyFill="1" applyBorder="1"/>
    <xf numFmtId="164" fontId="1" fillId="2" borderId="0" xfId="0" applyNumberFormat="1" applyFont="1" applyFill="1" applyAlignment="1">
      <alignment horizontal="center"/>
    </xf>
    <xf numFmtId="164" fontId="0" fillId="0" borderId="0" xfId="0" applyNumberFormat="1"/>
    <xf numFmtId="164" fontId="2" fillId="3" borderId="1" xfId="0" applyNumberFormat="1" applyFont="1" applyFill="1" applyBorder="1"/>
    <xf numFmtId="164" fontId="2" fillId="3" borderId="0" xfId="0" applyNumberFormat="1" applyFont="1" applyFill="1" applyBorder="1"/>
    <xf numFmtId="164" fontId="2" fillId="3" borderId="2" xfId="0" applyNumberFormat="1" applyFont="1" applyFill="1" applyBorder="1"/>
    <xf numFmtId="165" fontId="1" fillId="2" borderId="0" xfId="0" applyNumberFormat="1" applyFont="1" applyFill="1" applyAlignment="1">
      <alignment horizontal="center"/>
    </xf>
    <xf numFmtId="165" fontId="0" fillId="0" borderId="0" xfId="0" applyNumberFormat="1"/>
    <xf numFmtId="165" fontId="2" fillId="3" borderId="1" xfId="0" applyNumberFormat="1" applyFont="1" applyFill="1" applyBorder="1"/>
    <xf numFmtId="165" fontId="2" fillId="3" borderId="0" xfId="0" applyNumberFormat="1" applyFont="1" applyFill="1" applyBorder="1"/>
    <xf numFmtId="165" fontId="2" fillId="3" borderId="2" xfId="0" applyNumberFormat="1" applyFont="1" applyFill="1" applyBorder="1"/>
    <xf numFmtId="166" fontId="1" fillId="2" borderId="0" xfId="0" applyNumberFormat="1" applyFont="1" applyFill="1" applyAlignment="1">
      <alignment horizontal="center"/>
    </xf>
    <xf numFmtId="166" fontId="0" fillId="0" borderId="0" xfId="0" applyNumberFormat="1"/>
    <xf numFmtId="166" fontId="2" fillId="3" borderId="1" xfId="0" applyNumberFormat="1" applyFont="1" applyFill="1" applyBorder="1"/>
    <xf numFmtId="166" fontId="2" fillId="3" borderId="0" xfId="0" applyNumberFormat="1" applyFont="1" applyFill="1" applyBorder="1"/>
    <xf numFmtId="167" fontId="1" fillId="2" borderId="0" xfId="0" applyNumberFormat="1" applyFont="1" applyFill="1" applyAlignment="1">
      <alignment horizontal="center"/>
    </xf>
    <xf numFmtId="167" fontId="0" fillId="0" borderId="0" xfId="0" applyNumberFormat="1"/>
    <xf numFmtId="167" fontId="2" fillId="3" borderId="1" xfId="0" applyNumberFormat="1" applyFont="1" applyFill="1" applyBorder="1"/>
    <xf numFmtId="167" fontId="2" fillId="3" borderId="0" xfId="0" applyNumberFormat="1" applyFont="1" applyFill="1" applyBorder="1"/>
    <xf numFmtId="167" fontId="2" fillId="3" borderId="2" xfId="0" applyNumberFormat="1" applyFont="1" applyFill="1" applyBorder="1"/>
    <xf numFmtId="40" fontId="1" fillId="2" borderId="0" xfId="0" applyNumberFormat="1" applyFont="1" applyFill="1" applyAlignment="1">
      <alignment horizontal="center"/>
    </xf>
    <xf numFmtId="40" fontId="0" fillId="0" borderId="0" xfId="0" applyNumberFormat="1"/>
    <xf numFmtId="40" fontId="2" fillId="3" borderId="1" xfId="0" applyNumberFormat="1" applyFont="1" applyFill="1" applyBorder="1"/>
    <xf numFmtId="40" fontId="2" fillId="3" borderId="0" xfId="0" applyNumberFormat="1" applyFont="1" applyFill="1" applyBorder="1"/>
    <xf numFmtId="40" fontId="2" fillId="3" borderId="2" xfId="0" applyNumberFormat="1" applyFont="1" applyFill="1" applyBorder="1"/>
    <xf numFmtId="8" fontId="1" fillId="2" borderId="0" xfId="0" applyNumberFormat="1" applyFont="1" applyFill="1" applyAlignment="1">
      <alignment horizontal="center"/>
    </xf>
    <xf numFmtId="8" fontId="0" fillId="0" borderId="0" xfId="0" applyNumberFormat="1"/>
    <xf numFmtId="8" fontId="2" fillId="3" borderId="1" xfId="0" applyNumberFormat="1" applyFont="1" applyFill="1" applyBorder="1"/>
    <xf numFmtId="8" fontId="2" fillId="3" borderId="0" xfId="0" applyNumberFormat="1" applyFont="1" applyFill="1" applyBorder="1"/>
    <xf numFmtId="8" fontId="2" fillId="3" borderId="2" xfId="0" applyNumberFormat="1" applyFont="1" applyFill="1" applyBorder="1"/>
  </cellXfs>
  <cellStyles count="1">
    <cellStyle name="Normal" xfId="0" builtinId="0"/>
  </cellStyles>
  <dxfs count="2">
    <dxf>
      <fill>
        <patternFill>
          <bgColor rgb="FFFFFFFF"/>
        </patternFill>
      </fill>
    </dxf>
    <dxf>
      <fill>
        <patternFill>
          <bgColor rgb="FFA7E4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30"/>
  <sheetViews>
    <sheetView tabSelected="1" topLeftCell="G1" workbookViewId="0">
      <selection activeCell="M20" sqref="M20"/>
    </sheetView>
  </sheetViews>
  <sheetFormatPr defaultRowHeight="15" x14ac:dyDescent="0.25"/>
  <cols>
    <col min="1" max="1" width="30.7109375" customWidth="1"/>
    <col min="2" max="2" width="67.7109375" customWidth="1"/>
    <col min="3" max="3" width="16.7109375" style="24" customWidth="1"/>
    <col min="4" max="4" width="17.7109375" style="14" customWidth="1"/>
    <col min="5" max="5" width="8.7109375" customWidth="1"/>
    <col min="6" max="6" width="49.7109375" customWidth="1"/>
    <col min="7" max="8" width="17.7109375" style="14" customWidth="1"/>
    <col min="9" max="9" width="18.7109375" style="19" customWidth="1"/>
    <col min="10" max="10" width="17.7109375" style="14" customWidth="1"/>
    <col min="11" max="11" width="18.7109375" style="14" customWidth="1"/>
    <col min="12" max="12" width="20.7109375" style="14" customWidth="1"/>
    <col min="13" max="13" width="17.7109375" style="29" customWidth="1"/>
    <col min="14" max="14" width="10.7109375" style="33" customWidth="1"/>
    <col min="15" max="15" width="14.7109375" style="38" customWidth="1"/>
    <col min="16" max="16" width="16.7109375" style="38" customWidth="1"/>
    <col min="17" max="17" width="15.7109375" style="14" customWidth="1"/>
    <col min="18" max="18" width="17.7109375" style="14" customWidth="1"/>
    <col min="19" max="19" width="17.7109375" style="43" customWidth="1"/>
    <col min="20" max="20" width="17.7109375" style="38" customWidth="1"/>
    <col min="21" max="21" width="20.7109375" style="4" customWidth="1"/>
    <col min="22" max="22" width="20.7109375" customWidth="1"/>
    <col min="23" max="23" width="40.7109375" customWidth="1"/>
    <col min="24" max="24" width="15.7109375" customWidth="1"/>
    <col min="25" max="27" width="20.7109375" customWidth="1"/>
    <col min="28" max="28" width="13.7109375" customWidth="1"/>
    <col min="29" max="29" width="20.7109375" customWidth="1"/>
  </cols>
  <sheetData>
    <row r="1" spans="1:64" x14ac:dyDescent="0.25">
      <c r="A1" s="1" t="s">
        <v>0</v>
      </c>
      <c r="B1" s="1" t="s">
        <v>1</v>
      </c>
      <c r="C1" s="23" t="s">
        <v>2</v>
      </c>
      <c r="D1" s="13" t="s">
        <v>3</v>
      </c>
      <c r="E1" s="1" t="s">
        <v>4</v>
      </c>
      <c r="F1" s="1" t="s">
        <v>5</v>
      </c>
      <c r="G1" s="13" t="s">
        <v>6</v>
      </c>
      <c r="H1" s="13" t="s">
        <v>7</v>
      </c>
      <c r="I1" s="18" t="s">
        <v>8</v>
      </c>
      <c r="J1" s="13" t="s">
        <v>9</v>
      </c>
      <c r="K1" s="13" t="s">
        <v>10</v>
      </c>
      <c r="L1" s="13" t="s">
        <v>11</v>
      </c>
      <c r="M1" s="28" t="s">
        <v>12</v>
      </c>
      <c r="N1" s="32" t="s">
        <v>13</v>
      </c>
      <c r="O1" s="37" t="s">
        <v>14</v>
      </c>
      <c r="P1" s="37" t="s">
        <v>15</v>
      </c>
      <c r="Q1" s="13" t="s">
        <v>16</v>
      </c>
      <c r="R1" s="13" t="s">
        <v>17</v>
      </c>
      <c r="S1" s="42" t="s">
        <v>18</v>
      </c>
      <c r="T1" s="37" t="s">
        <v>19</v>
      </c>
      <c r="U1" s="3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</row>
    <row r="2" spans="1:64" x14ac:dyDescent="0.25">
      <c r="AL2" s="2"/>
      <c r="BC2" s="2"/>
      <c r="BE2" s="2"/>
    </row>
    <row r="5" spans="1:64" x14ac:dyDescent="0.25">
      <c r="A5" t="s">
        <v>40</v>
      </c>
      <c r="C5" s="24">
        <v>44165</v>
      </c>
      <c r="D5" s="14">
        <v>60000</v>
      </c>
      <c r="E5" t="s">
        <v>30</v>
      </c>
      <c r="F5" t="s">
        <v>31</v>
      </c>
      <c r="G5" s="14">
        <v>60000</v>
      </c>
      <c r="H5" s="14">
        <v>0</v>
      </c>
      <c r="I5" s="19">
        <f>H5/G5*100</f>
        <v>0</v>
      </c>
      <c r="J5" s="14">
        <v>39214</v>
      </c>
      <c r="K5" s="14">
        <f>G5-0</f>
        <v>60000</v>
      </c>
      <c r="L5" s="14">
        <v>39214</v>
      </c>
      <c r="M5" s="29">
        <v>100</v>
      </c>
      <c r="N5" s="33">
        <v>0</v>
      </c>
      <c r="O5" s="38">
        <v>1.5089999999999999</v>
      </c>
      <c r="P5" s="38">
        <v>1.5089999999999999</v>
      </c>
      <c r="Q5" s="14">
        <f>K5/M5</f>
        <v>600</v>
      </c>
      <c r="R5" s="14">
        <f>K5/O5</f>
        <v>39761.431411530815</v>
      </c>
      <c r="S5" s="43">
        <f>K5/O5/43560</f>
        <v>0.91279686436021157</v>
      </c>
      <c r="T5" s="38">
        <v>100</v>
      </c>
      <c r="U5" s="5" t="s">
        <v>32</v>
      </c>
      <c r="V5" t="s">
        <v>33</v>
      </c>
      <c r="X5" t="s">
        <v>35</v>
      </c>
      <c r="Y5">
        <v>0</v>
      </c>
      <c r="Z5">
        <v>0</v>
      </c>
      <c r="AA5" t="s">
        <v>36</v>
      </c>
      <c r="AC5" s="6" t="s">
        <v>37</v>
      </c>
    </row>
    <row r="6" spans="1:64" x14ac:dyDescent="0.25">
      <c r="A6" t="s">
        <v>41</v>
      </c>
      <c r="C6" s="24">
        <v>44183</v>
      </c>
      <c r="D6" s="14">
        <v>135000</v>
      </c>
      <c r="E6" t="s">
        <v>30</v>
      </c>
      <c r="F6" t="s">
        <v>31</v>
      </c>
      <c r="G6" s="14">
        <v>135000</v>
      </c>
      <c r="H6" s="14">
        <v>112200</v>
      </c>
      <c r="I6" s="19">
        <f>H6/G6*100</f>
        <v>83.111111111111114</v>
      </c>
      <c r="J6" s="14">
        <v>224400</v>
      </c>
      <c r="K6" s="14">
        <f>G6-0</f>
        <v>135000</v>
      </c>
      <c r="L6" s="14">
        <v>224400</v>
      </c>
      <c r="M6" s="29">
        <v>660</v>
      </c>
      <c r="N6" s="33">
        <v>910.79998799999998</v>
      </c>
      <c r="O6" s="38">
        <v>13.8</v>
      </c>
      <c r="P6" s="38">
        <v>13.8</v>
      </c>
      <c r="Q6" s="14">
        <f>K6/M6</f>
        <v>204.54545454545453</v>
      </c>
      <c r="R6" s="14">
        <f>K6/O6</f>
        <v>9782.608695652174</v>
      </c>
      <c r="S6" s="43">
        <f>K6/O6/43560</f>
        <v>0.22457779374775422</v>
      </c>
      <c r="T6" s="38">
        <v>660</v>
      </c>
      <c r="U6" s="5" t="s">
        <v>32</v>
      </c>
      <c r="V6" t="s">
        <v>42</v>
      </c>
      <c r="X6" t="s">
        <v>35</v>
      </c>
      <c r="Y6">
        <v>0</v>
      </c>
      <c r="Z6">
        <v>0</v>
      </c>
      <c r="AA6" t="s">
        <v>36</v>
      </c>
      <c r="AC6" s="6" t="s">
        <v>37</v>
      </c>
    </row>
    <row r="7" spans="1:64" x14ac:dyDescent="0.25">
      <c r="A7" t="s">
        <v>43</v>
      </c>
      <c r="C7" s="24">
        <v>44042</v>
      </c>
      <c r="D7" s="14">
        <v>44000</v>
      </c>
      <c r="E7" t="s">
        <v>30</v>
      </c>
      <c r="F7" t="s">
        <v>31</v>
      </c>
      <c r="G7" s="14">
        <v>44000</v>
      </c>
      <c r="H7" s="14">
        <v>17000</v>
      </c>
      <c r="I7" s="19">
        <f>H7/G7*100</f>
        <v>38.636363636363633</v>
      </c>
      <c r="J7" s="14">
        <v>68000</v>
      </c>
      <c r="K7" s="14">
        <f>G7-0</f>
        <v>44000</v>
      </c>
      <c r="L7" s="14">
        <v>68000</v>
      </c>
      <c r="M7" s="29">
        <v>200</v>
      </c>
      <c r="N7" s="33">
        <v>1076</v>
      </c>
      <c r="O7" s="38">
        <v>2.4700000000000002</v>
      </c>
      <c r="P7" s="38">
        <v>1.2370000000000001</v>
      </c>
      <c r="Q7" s="14">
        <f>K7/M7</f>
        <v>220</v>
      </c>
      <c r="R7" s="14">
        <f>K7/O7</f>
        <v>17813.765182186235</v>
      </c>
      <c r="S7" s="43">
        <f>K7/O7/43560</f>
        <v>0.40894777736882998</v>
      </c>
      <c r="T7" s="38">
        <v>200</v>
      </c>
      <c r="U7" s="5" t="s">
        <v>32</v>
      </c>
      <c r="V7" t="s">
        <v>44</v>
      </c>
      <c r="W7" t="s">
        <v>45</v>
      </c>
      <c r="X7" t="s">
        <v>35</v>
      </c>
      <c r="Y7">
        <v>0</v>
      </c>
      <c r="Z7">
        <v>0</v>
      </c>
      <c r="AA7" t="s">
        <v>36</v>
      </c>
      <c r="AC7" s="6" t="s">
        <v>37</v>
      </c>
    </row>
    <row r="9" spans="1:64" x14ac:dyDescent="0.25">
      <c r="A9" t="s">
        <v>46</v>
      </c>
      <c r="C9" s="24">
        <v>44130</v>
      </c>
      <c r="D9" s="14">
        <v>59000</v>
      </c>
      <c r="E9" t="s">
        <v>30</v>
      </c>
      <c r="F9" t="s">
        <v>31</v>
      </c>
      <c r="G9" s="14">
        <v>59000</v>
      </c>
      <c r="H9" s="14">
        <v>25400</v>
      </c>
      <c r="I9" s="19">
        <f>H9/G9*100</f>
        <v>43.050847457627114</v>
      </c>
      <c r="J9" s="14">
        <v>50880</v>
      </c>
      <c r="K9" s="14">
        <f>G9-0</f>
        <v>59000</v>
      </c>
      <c r="L9" s="14">
        <v>50880</v>
      </c>
      <c r="M9" s="29">
        <v>132</v>
      </c>
      <c r="N9" s="33">
        <v>660</v>
      </c>
      <c r="O9" s="38">
        <v>2</v>
      </c>
      <c r="P9" s="38">
        <v>2</v>
      </c>
      <c r="Q9" s="14">
        <f>K9/M9</f>
        <v>446.969696969697</v>
      </c>
      <c r="R9" s="14">
        <f>K9/O9</f>
        <v>29500</v>
      </c>
      <c r="S9" s="43">
        <f>K9/O9/43560</f>
        <v>0.67722681359045001</v>
      </c>
      <c r="T9" s="38">
        <v>132</v>
      </c>
      <c r="U9" s="5" t="s">
        <v>32</v>
      </c>
      <c r="V9" t="s">
        <v>47</v>
      </c>
      <c r="X9" t="s">
        <v>35</v>
      </c>
      <c r="Y9">
        <v>0</v>
      </c>
      <c r="Z9">
        <v>0</v>
      </c>
      <c r="AA9" t="s">
        <v>36</v>
      </c>
      <c r="AC9" s="6" t="s">
        <v>37</v>
      </c>
    </row>
    <row r="16" spans="1:64" ht="15.75" thickBot="1" x14ac:dyDescent="0.3"/>
    <row r="17" spans="1:29" ht="15.75" thickTop="1" x14ac:dyDescent="0.25">
      <c r="A17" s="7"/>
      <c r="B17" s="7"/>
      <c r="C17" s="25" t="s">
        <v>65</v>
      </c>
      <c r="D17" s="15">
        <f>+SUM(D2:D16)</f>
        <v>298000</v>
      </c>
      <c r="E17" s="7"/>
      <c r="F17" s="7"/>
      <c r="G17" s="15">
        <f>+SUM(G2:G16)</f>
        <v>298000</v>
      </c>
      <c r="H17" s="15">
        <f ca="1">+SUM(H2:H26)</f>
        <v>369000</v>
      </c>
      <c r="I17" s="20"/>
      <c r="J17" s="15">
        <f>+SUM(J2:J16)</f>
        <v>382494</v>
      </c>
      <c r="K17" s="15">
        <f>+SUM(K2:K16)</f>
        <v>298000</v>
      </c>
      <c r="L17" s="15">
        <f>+SUM(L2:L16)</f>
        <v>382494</v>
      </c>
      <c r="M17" s="30">
        <f>+SUM(M2:M16)</f>
        <v>1092</v>
      </c>
      <c r="N17" s="34"/>
      <c r="O17" s="39">
        <f>+SUM(O2:O16)</f>
        <v>19.779</v>
      </c>
      <c r="P17" s="39">
        <f>+SUM(P2:P16)</f>
        <v>18.545999999999999</v>
      </c>
      <c r="Q17" s="15"/>
      <c r="R17" s="15"/>
      <c r="S17" s="44"/>
      <c r="T17" s="39"/>
      <c r="U17" s="8"/>
      <c r="V17" s="7"/>
      <c r="W17" s="7"/>
      <c r="X17" s="7"/>
      <c r="Y17" s="7"/>
      <c r="Z17" s="7"/>
      <c r="AA17" s="7"/>
      <c r="AB17" s="7"/>
      <c r="AC17" s="7"/>
    </row>
    <row r="18" spans="1:29" x14ac:dyDescent="0.25">
      <c r="A18" s="9"/>
      <c r="B18" s="9"/>
      <c r="C18" s="26"/>
      <c r="D18" s="16"/>
      <c r="E18" s="9"/>
      <c r="F18" s="9"/>
      <c r="G18" s="16"/>
      <c r="H18" s="16" t="s">
        <v>66</v>
      </c>
      <c r="I18" s="21">
        <f ca="1">H17/G17*100</f>
        <v>0</v>
      </c>
      <c r="J18" s="16"/>
      <c r="K18" s="16"/>
      <c r="L18" s="16" t="s">
        <v>67</v>
      </c>
      <c r="M18" s="31"/>
      <c r="N18" s="35"/>
      <c r="O18" s="40" t="s">
        <v>67</v>
      </c>
      <c r="P18" s="40"/>
      <c r="Q18" s="16"/>
      <c r="R18" s="16" t="s">
        <v>67</v>
      </c>
      <c r="S18" s="45"/>
      <c r="T18" s="40"/>
      <c r="U18" s="10"/>
      <c r="V18" s="9"/>
      <c r="W18" s="9"/>
      <c r="X18" s="9"/>
      <c r="Y18" s="9"/>
      <c r="Z18" s="9"/>
      <c r="AA18" s="9"/>
      <c r="AB18" s="9"/>
      <c r="AC18" s="9"/>
    </row>
    <row r="19" spans="1:29" x14ac:dyDescent="0.25">
      <c r="A19" s="11"/>
      <c r="B19" s="11"/>
      <c r="C19" s="27"/>
      <c r="D19" s="17"/>
      <c r="E19" s="11"/>
      <c r="F19" s="11"/>
      <c r="G19" s="17"/>
      <c r="H19" s="17" t="s">
        <v>68</v>
      </c>
      <c r="I19" s="22">
        <f ca="1">STDEV(I2:I26)</f>
        <v>38.317704326384018</v>
      </c>
      <c r="J19" s="17"/>
      <c r="K19" s="17"/>
      <c r="L19" s="17" t="s">
        <v>69</v>
      </c>
      <c r="M19" s="46">
        <f>K9/M9</f>
        <v>446.969696969697</v>
      </c>
      <c r="N19" s="36"/>
      <c r="O19" s="41" t="s">
        <v>70</v>
      </c>
      <c r="P19" s="41">
        <f>K17/O17</f>
        <v>15066.48465544264</v>
      </c>
      <c r="Q19" s="17"/>
      <c r="R19" s="17" t="s">
        <v>71</v>
      </c>
      <c r="S19" s="46">
        <f>K17/O17/43560</f>
        <v>0.34587889475304501</v>
      </c>
      <c r="T19" s="41"/>
      <c r="U19" s="12"/>
      <c r="V19" s="11"/>
      <c r="W19" s="11"/>
      <c r="X19" s="11"/>
      <c r="Y19" s="11"/>
      <c r="Z19" s="11"/>
      <c r="AA19" s="11"/>
      <c r="AB19" s="11"/>
      <c r="AC19" s="11"/>
    </row>
    <row r="20" spans="1:29" x14ac:dyDescent="0.25">
      <c r="A20" t="s">
        <v>48</v>
      </c>
      <c r="B20" t="s">
        <v>49</v>
      </c>
      <c r="C20" s="24">
        <v>43994</v>
      </c>
      <c r="D20" s="14">
        <v>142500</v>
      </c>
      <c r="E20" t="s">
        <v>30</v>
      </c>
      <c r="F20" t="s">
        <v>31</v>
      </c>
      <c r="G20" s="14">
        <v>142500</v>
      </c>
      <c r="H20" s="14">
        <v>52200</v>
      </c>
      <c r="I20" s="19">
        <f t="shared" ref="I20:I30" si="0">H20/G20*100</f>
        <v>36.631578947368418</v>
      </c>
      <c r="J20" s="14">
        <v>104397</v>
      </c>
      <c r="K20" s="14">
        <f t="shared" ref="K20:K30" si="1">G20-0</f>
        <v>142500</v>
      </c>
      <c r="L20" s="14">
        <v>104397</v>
      </c>
      <c r="M20" s="29">
        <v>267.19</v>
      </c>
      <c r="N20" s="33">
        <v>0</v>
      </c>
      <c r="O20" s="38">
        <v>10.01</v>
      </c>
      <c r="P20" s="38">
        <v>10.01</v>
      </c>
      <c r="Q20" s="14">
        <f t="shared" ref="Q20:Q30" si="2">K20/M20</f>
        <v>533.32834312661407</v>
      </c>
      <c r="R20" s="14">
        <f t="shared" ref="R20:R30" si="3">K20/O20</f>
        <v>14235.764235764236</v>
      </c>
      <c r="S20" s="43">
        <f t="shared" ref="S20:S30" si="4">K20/O20/43560</f>
        <v>0.32680817804784745</v>
      </c>
      <c r="T20" s="38">
        <v>267.19</v>
      </c>
      <c r="U20" s="5" t="s">
        <v>32</v>
      </c>
      <c r="V20" t="s">
        <v>50</v>
      </c>
      <c r="X20" t="s">
        <v>35</v>
      </c>
      <c r="Y20">
        <v>0</v>
      </c>
      <c r="Z20">
        <v>1</v>
      </c>
      <c r="AA20" t="s">
        <v>36</v>
      </c>
      <c r="AC20" s="6" t="s">
        <v>37</v>
      </c>
    </row>
    <row r="21" spans="1:29" x14ac:dyDescent="0.25">
      <c r="A21" t="s">
        <v>51</v>
      </c>
      <c r="B21" t="s">
        <v>52</v>
      </c>
      <c r="C21" s="24">
        <v>44064</v>
      </c>
      <c r="D21" s="14">
        <v>95000</v>
      </c>
      <c r="E21" t="s">
        <v>30</v>
      </c>
      <c r="F21" t="s">
        <v>31</v>
      </c>
      <c r="G21" s="14">
        <v>95000</v>
      </c>
      <c r="H21" s="14">
        <v>56200</v>
      </c>
      <c r="I21" s="19">
        <f t="shared" si="0"/>
        <v>59.15789473684211</v>
      </c>
      <c r="J21" s="14">
        <v>112425</v>
      </c>
      <c r="K21" s="14">
        <f t="shared" si="1"/>
        <v>95000</v>
      </c>
      <c r="L21" s="14">
        <v>112425</v>
      </c>
      <c r="M21" s="29">
        <v>322.31</v>
      </c>
      <c r="N21" s="33">
        <v>0</v>
      </c>
      <c r="O21" s="38">
        <v>3.79</v>
      </c>
      <c r="P21" s="38">
        <v>3.79</v>
      </c>
      <c r="Q21" s="14">
        <f t="shared" si="2"/>
        <v>294.74729297880924</v>
      </c>
      <c r="R21" s="14">
        <f t="shared" si="3"/>
        <v>25065.963060686016</v>
      </c>
      <c r="S21" s="43">
        <f t="shared" si="4"/>
        <v>0.57543533197167163</v>
      </c>
      <c r="T21" s="38">
        <v>322.31</v>
      </c>
      <c r="U21" s="5" t="s">
        <v>32</v>
      </c>
      <c r="V21" t="s">
        <v>53</v>
      </c>
      <c r="X21" t="s">
        <v>35</v>
      </c>
      <c r="Y21">
        <v>0</v>
      </c>
      <c r="Z21">
        <v>1</v>
      </c>
      <c r="AA21" t="s">
        <v>36</v>
      </c>
      <c r="AC21" s="6" t="s">
        <v>37</v>
      </c>
    </row>
    <row r="22" spans="1:29" x14ac:dyDescent="0.25">
      <c r="A22" t="s">
        <v>54</v>
      </c>
      <c r="C22" s="24">
        <v>43727</v>
      </c>
      <c r="D22" s="14">
        <v>75000</v>
      </c>
      <c r="E22" t="s">
        <v>30</v>
      </c>
      <c r="F22" t="s">
        <v>31</v>
      </c>
      <c r="G22" s="14">
        <v>75000</v>
      </c>
      <c r="H22" s="14">
        <v>67900</v>
      </c>
      <c r="I22" s="19">
        <f t="shared" si="0"/>
        <v>90.533333333333331</v>
      </c>
      <c r="J22" s="14">
        <v>96337</v>
      </c>
      <c r="K22" s="14">
        <f t="shared" si="1"/>
        <v>75000</v>
      </c>
      <c r="L22" s="14">
        <v>96337</v>
      </c>
      <c r="M22" s="29">
        <v>272.80999800000001</v>
      </c>
      <c r="N22" s="33">
        <v>0</v>
      </c>
      <c r="O22" s="38">
        <v>3.79</v>
      </c>
      <c r="P22" s="38">
        <v>3.79</v>
      </c>
      <c r="Q22" s="14">
        <f t="shared" si="2"/>
        <v>274.91661064415973</v>
      </c>
      <c r="R22" s="14">
        <f t="shared" si="3"/>
        <v>19788.918205804748</v>
      </c>
      <c r="S22" s="43">
        <f t="shared" si="4"/>
        <v>0.45429105155658284</v>
      </c>
      <c r="T22" s="38">
        <v>272.81</v>
      </c>
      <c r="U22" s="5" t="s">
        <v>32</v>
      </c>
      <c r="V22" t="s">
        <v>55</v>
      </c>
      <c r="X22" t="s">
        <v>35</v>
      </c>
      <c r="Y22">
        <v>0</v>
      </c>
      <c r="Z22">
        <v>1</v>
      </c>
      <c r="AA22" t="s">
        <v>36</v>
      </c>
      <c r="AC22" s="6" t="s">
        <v>37</v>
      </c>
    </row>
    <row r="23" spans="1:29" x14ac:dyDescent="0.25">
      <c r="A23" t="s">
        <v>56</v>
      </c>
      <c r="C23" s="24">
        <v>43885</v>
      </c>
      <c r="D23" s="14">
        <v>200000</v>
      </c>
      <c r="E23" t="s">
        <v>30</v>
      </c>
      <c r="F23" t="s">
        <v>31</v>
      </c>
      <c r="G23" s="14">
        <v>200000</v>
      </c>
      <c r="H23" s="14">
        <v>113200</v>
      </c>
      <c r="I23" s="19">
        <f t="shared" si="0"/>
        <v>56.599999999999994</v>
      </c>
      <c r="J23" s="14">
        <v>180778</v>
      </c>
      <c r="K23" s="14">
        <f t="shared" si="1"/>
        <v>200000</v>
      </c>
      <c r="L23" s="14">
        <v>180778</v>
      </c>
      <c r="M23" s="29">
        <v>502.21</v>
      </c>
      <c r="N23" s="33">
        <v>0</v>
      </c>
      <c r="O23" s="38">
        <v>10.01</v>
      </c>
      <c r="P23" s="38">
        <v>10.01</v>
      </c>
      <c r="Q23" s="14">
        <f t="shared" si="2"/>
        <v>398.23978017164137</v>
      </c>
      <c r="R23" s="14">
        <f t="shared" si="3"/>
        <v>19980.019980019981</v>
      </c>
      <c r="S23" s="43">
        <f t="shared" si="4"/>
        <v>0.45867814462855788</v>
      </c>
      <c r="T23" s="38">
        <v>502.21</v>
      </c>
      <c r="U23" s="5" t="s">
        <v>32</v>
      </c>
      <c r="V23" t="s">
        <v>57</v>
      </c>
      <c r="X23" t="s">
        <v>35</v>
      </c>
      <c r="Y23">
        <v>0</v>
      </c>
      <c r="Z23">
        <v>1</v>
      </c>
      <c r="AA23" t="s">
        <v>36</v>
      </c>
      <c r="AC23" s="6" t="s">
        <v>37</v>
      </c>
    </row>
    <row r="24" spans="1:29" x14ac:dyDescent="0.25">
      <c r="A24" t="s">
        <v>58</v>
      </c>
      <c r="C24" s="24">
        <v>44170</v>
      </c>
      <c r="D24" s="14">
        <v>144000</v>
      </c>
      <c r="E24" t="s">
        <v>30</v>
      </c>
      <c r="F24" t="s">
        <v>31</v>
      </c>
      <c r="G24" s="14">
        <v>144000</v>
      </c>
      <c r="H24" s="14">
        <v>45100</v>
      </c>
      <c r="I24" s="19">
        <f t="shared" si="0"/>
        <v>31.319444444444443</v>
      </c>
      <c r="J24" s="14">
        <v>90799</v>
      </c>
      <c r="K24" s="14">
        <f t="shared" si="1"/>
        <v>144000</v>
      </c>
      <c r="L24" s="14">
        <v>90799</v>
      </c>
      <c r="M24" s="29">
        <v>225.35</v>
      </c>
      <c r="N24" s="33">
        <v>0</v>
      </c>
      <c r="O24" s="38">
        <v>10.01</v>
      </c>
      <c r="P24" s="38">
        <v>10.01</v>
      </c>
      <c r="Q24" s="14">
        <f t="shared" si="2"/>
        <v>639.00599068116264</v>
      </c>
      <c r="R24" s="14">
        <f t="shared" si="3"/>
        <v>14385.614385614386</v>
      </c>
      <c r="S24" s="43">
        <f t="shared" si="4"/>
        <v>0.33024826413256164</v>
      </c>
      <c r="T24" s="38">
        <v>225.35</v>
      </c>
      <c r="U24" s="5" t="s">
        <v>32</v>
      </c>
      <c r="V24" t="s">
        <v>59</v>
      </c>
      <c r="X24" t="s">
        <v>35</v>
      </c>
      <c r="Y24">
        <v>0</v>
      </c>
      <c r="Z24">
        <v>1</v>
      </c>
      <c r="AA24" t="s">
        <v>36</v>
      </c>
      <c r="AC24" s="6" t="s">
        <v>37</v>
      </c>
    </row>
    <row r="25" spans="1:29" x14ac:dyDescent="0.25">
      <c r="A25" t="s">
        <v>60</v>
      </c>
      <c r="B25" t="s">
        <v>61</v>
      </c>
      <c r="C25" s="24">
        <v>43707</v>
      </c>
      <c r="D25" s="14">
        <v>117000</v>
      </c>
      <c r="E25" t="s">
        <v>30</v>
      </c>
      <c r="F25" t="s">
        <v>31</v>
      </c>
      <c r="G25" s="14">
        <v>117000</v>
      </c>
      <c r="H25" s="14">
        <v>80900</v>
      </c>
      <c r="I25" s="19">
        <f t="shared" si="0"/>
        <v>69.145299145299148</v>
      </c>
      <c r="J25" s="14">
        <v>161776</v>
      </c>
      <c r="K25" s="14">
        <f t="shared" si="1"/>
        <v>117000</v>
      </c>
      <c r="L25" s="14">
        <v>161776</v>
      </c>
      <c r="M25" s="29">
        <v>288.432098</v>
      </c>
      <c r="N25" s="33">
        <v>0</v>
      </c>
      <c r="O25" s="38">
        <v>10.01</v>
      </c>
      <c r="P25" s="38">
        <v>10.01</v>
      </c>
      <c r="Q25" s="14">
        <f t="shared" si="2"/>
        <v>405.64139986944173</v>
      </c>
      <c r="R25" s="14">
        <f t="shared" si="3"/>
        <v>11688.311688311689</v>
      </c>
      <c r="S25" s="43">
        <f t="shared" si="4"/>
        <v>0.26832671460770635</v>
      </c>
      <c r="T25" s="38">
        <v>316.08</v>
      </c>
      <c r="U25" s="5" t="s">
        <v>32</v>
      </c>
      <c r="V25" t="s">
        <v>62</v>
      </c>
      <c r="X25" t="s">
        <v>35</v>
      </c>
      <c r="Y25">
        <v>0</v>
      </c>
      <c r="Z25">
        <v>0</v>
      </c>
      <c r="AA25" t="s">
        <v>36</v>
      </c>
      <c r="AC25" s="6" t="s">
        <v>37</v>
      </c>
    </row>
    <row r="26" spans="1:29" x14ac:dyDescent="0.25">
      <c r="A26" t="s">
        <v>63</v>
      </c>
      <c r="C26" s="24">
        <v>43748</v>
      </c>
      <c r="D26" s="14">
        <v>105000</v>
      </c>
      <c r="E26" t="s">
        <v>30</v>
      </c>
      <c r="F26" t="s">
        <v>31</v>
      </c>
      <c r="G26" s="14">
        <v>105000</v>
      </c>
      <c r="H26" s="14">
        <v>78600</v>
      </c>
      <c r="I26" s="19">
        <f t="shared" si="0"/>
        <v>74.857142857142861</v>
      </c>
      <c r="J26" s="14">
        <v>116165</v>
      </c>
      <c r="K26" s="14">
        <f t="shared" si="1"/>
        <v>105000</v>
      </c>
      <c r="L26" s="14">
        <v>116165</v>
      </c>
      <c r="M26" s="29">
        <v>303.39999399999999</v>
      </c>
      <c r="N26" s="33">
        <v>0</v>
      </c>
      <c r="O26" s="38">
        <v>10.01</v>
      </c>
      <c r="P26" s="38">
        <v>10.01</v>
      </c>
      <c r="Q26" s="14">
        <f t="shared" si="2"/>
        <v>346.07779194616597</v>
      </c>
      <c r="R26" s="14">
        <f t="shared" si="3"/>
        <v>10489.510489510491</v>
      </c>
      <c r="S26" s="43">
        <f t="shared" si="4"/>
        <v>0.2408060259299929</v>
      </c>
      <c r="T26" s="38">
        <v>303.39999999999998</v>
      </c>
      <c r="U26" s="5" t="s">
        <v>32</v>
      </c>
      <c r="V26" t="s">
        <v>64</v>
      </c>
      <c r="X26" t="s">
        <v>35</v>
      </c>
      <c r="Y26">
        <v>0</v>
      </c>
      <c r="Z26">
        <v>1</v>
      </c>
      <c r="AA26" t="s">
        <v>36</v>
      </c>
      <c r="AC26" s="6" t="s">
        <v>37</v>
      </c>
    </row>
    <row r="27" spans="1:29" x14ac:dyDescent="0.25">
      <c r="A27" t="s">
        <v>29</v>
      </c>
      <c r="C27" s="24">
        <v>44165</v>
      </c>
      <c r="D27" s="14">
        <v>60000</v>
      </c>
      <c r="E27" t="s">
        <v>30</v>
      </c>
      <c r="F27" t="s">
        <v>31</v>
      </c>
      <c r="G27" s="14">
        <v>60000</v>
      </c>
      <c r="H27" s="14">
        <v>59400</v>
      </c>
      <c r="I27" s="19">
        <f t="shared" si="0"/>
        <v>99</v>
      </c>
      <c r="J27" s="14">
        <v>117581</v>
      </c>
      <c r="K27" s="14">
        <f t="shared" si="1"/>
        <v>60000</v>
      </c>
      <c r="L27" s="14">
        <v>117581</v>
      </c>
      <c r="M27" s="29">
        <v>300</v>
      </c>
      <c r="N27" s="33">
        <v>0</v>
      </c>
      <c r="O27" s="38">
        <v>4.4530000000000003</v>
      </c>
      <c r="P27" s="38">
        <v>1.4730000000000001</v>
      </c>
      <c r="Q27" s="14">
        <f t="shared" si="2"/>
        <v>200</v>
      </c>
      <c r="R27" s="14">
        <f t="shared" si="3"/>
        <v>13474.06242982259</v>
      </c>
      <c r="S27" s="43">
        <f t="shared" si="4"/>
        <v>0.30932191069381521</v>
      </c>
      <c r="T27" s="38">
        <v>300</v>
      </c>
      <c r="U27" s="5" t="s">
        <v>32</v>
      </c>
      <c r="V27" t="s">
        <v>33</v>
      </c>
      <c r="W27" t="s">
        <v>34</v>
      </c>
      <c r="X27" t="s">
        <v>35</v>
      </c>
      <c r="Y27">
        <v>0</v>
      </c>
      <c r="Z27">
        <v>0</v>
      </c>
      <c r="AA27" t="s">
        <v>36</v>
      </c>
      <c r="AC27" s="6" t="s">
        <v>37</v>
      </c>
    </row>
    <row r="28" spans="1:29" x14ac:dyDescent="0.25">
      <c r="A28" t="s">
        <v>38</v>
      </c>
      <c r="C28" s="24">
        <v>44165</v>
      </c>
      <c r="D28" s="14">
        <v>60000</v>
      </c>
      <c r="E28" t="s">
        <v>30</v>
      </c>
      <c r="F28" t="s">
        <v>31</v>
      </c>
      <c r="G28" s="14">
        <v>60000</v>
      </c>
      <c r="H28" s="14">
        <v>59400</v>
      </c>
      <c r="I28" s="19">
        <f t="shared" si="0"/>
        <v>99</v>
      </c>
      <c r="J28" s="14">
        <v>117581</v>
      </c>
      <c r="K28" s="14">
        <f t="shared" si="1"/>
        <v>60000</v>
      </c>
      <c r="L28" s="14">
        <v>117581</v>
      </c>
      <c r="M28" s="29">
        <v>300</v>
      </c>
      <c r="N28" s="33">
        <v>0</v>
      </c>
      <c r="O28" s="38">
        <v>4.4530000000000003</v>
      </c>
      <c r="P28" s="38">
        <v>1.4850000000000001</v>
      </c>
      <c r="Q28" s="14">
        <f t="shared" si="2"/>
        <v>200</v>
      </c>
      <c r="R28" s="14">
        <f t="shared" si="3"/>
        <v>13474.06242982259</v>
      </c>
      <c r="S28" s="43">
        <f t="shared" si="4"/>
        <v>0.30932191069381521</v>
      </c>
      <c r="T28" s="38">
        <v>300</v>
      </c>
      <c r="U28" s="5" t="s">
        <v>32</v>
      </c>
      <c r="V28" t="s">
        <v>33</v>
      </c>
      <c r="W28" t="s">
        <v>34</v>
      </c>
      <c r="X28" t="s">
        <v>35</v>
      </c>
      <c r="Y28">
        <v>0</v>
      </c>
      <c r="Z28">
        <v>0</v>
      </c>
      <c r="AA28" t="s">
        <v>36</v>
      </c>
      <c r="AC28" s="6" t="s">
        <v>37</v>
      </c>
    </row>
    <row r="29" spans="1:29" x14ac:dyDescent="0.25">
      <c r="A29" t="s">
        <v>39</v>
      </c>
      <c r="C29" s="24">
        <v>44165</v>
      </c>
      <c r="D29" s="14">
        <v>60000</v>
      </c>
      <c r="E29" t="s">
        <v>30</v>
      </c>
      <c r="F29" t="s">
        <v>31</v>
      </c>
      <c r="G29" s="14">
        <v>60000</v>
      </c>
      <c r="H29" s="14">
        <v>0</v>
      </c>
      <c r="I29" s="19">
        <f t="shared" si="0"/>
        <v>0</v>
      </c>
      <c r="J29" s="14">
        <v>117581</v>
      </c>
      <c r="K29" s="14">
        <f t="shared" si="1"/>
        <v>60000</v>
      </c>
      <c r="L29" s="14">
        <v>117581</v>
      </c>
      <c r="M29" s="29">
        <v>300</v>
      </c>
      <c r="N29" s="33">
        <v>0</v>
      </c>
      <c r="O29" s="38">
        <v>4.4530000000000003</v>
      </c>
      <c r="P29" s="38">
        <v>1.4950000000000001</v>
      </c>
      <c r="Q29" s="14">
        <f t="shared" si="2"/>
        <v>200</v>
      </c>
      <c r="R29" s="14">
        <f t="shared" si="3"/>
        <v>13474.06242982259</v>
      </c>
      <c r="S29" s="43">
        <f t="shared" si="4"/>
        <v>0.30932191069381521</v>
      </c>
      <c r="T29" s="38">
        <v>300</v>
      </c>
      <c r="U29" s="5" t="s">
        <v>32</v>
      </c>
      <c r="V29" t="s">
        <v>33</v>
      </c>
      <c r="W29" t="s">
        <v>34</v>
      </c>
      <c r="X29" t="s">
        <v>35</v>
      </c>
      <c r="Y29">
        <v>0</v>
      </c>
      <c r="Z29">
        <v>0</v>
      </c>
      <c r="AA29" t="s">
        <v>36</v>
      </c>
      <c r="AC29" s="6" t="s">
        <v>37</v>
      </c>
    </row>
    <row r="30" spans="1:29" x14ac:dyDescent="0.25">
      <c r="A30" t="s">
        <v>45</v>
      </c>
      <c r="C30" s="24">
        <v>44042</v>
      </c>
      <c r="D30" s="14">
        <v>44000</v>
      </c>
      <c r="E30" t="s">
        <v>30</v>
      </c>
      <c r="F30" t="s">
        <v>31</v>
      </c>
      <c r="G30" s="14">
        <v>44000</v>
      </c>
      <c r="H30" s="14">
        <v>17000</v>
      </c>
      <c r="I30" s="19">
        <f t="shared" si="0"/>
        <v>38.636363636363633</v>
      </c>
      <c r="J30" s="14">
        <v>68000</v>
      </c>
      <c r="K30" s="14">
        <f t="shared" si="1"/>
        <v>44000</v>
      </c>
      <c r="L30" s="14">
        <v>68000</v>
      </c>
      <c r="M30" s="29">
        <v>200</v>
      </c>
      <c r="N30" s="33">
        <v>1076</v>
      </c>
      <c r="O30" s="38">
        <v>2.4700000000000002</v>
      </c>
      <c r="P30" s="38">
        <v>1.2330000000000001</v>
      </c>
      <c r="Q30" s="14">
        <f t="shared" si="2"/>
        <v>220</v>
      </c>
      <c r="R30" s="14">
        <f t="shared" si="3"/>
        <v>17813.765182186235</v>
      </c>
      <c r="S30" s="43">
        <f t="shared" si="4"/>
        <v>0.40894777736882998</v>
      </c>
      <c r="T30" s="38">
        <v>200</v>
      </c>
      <c r="U30" s="5" t="s">
        <v>32</v>
      </c>
      <c r="V30" t="s">
        <v>44</v>
      </c>
      <c r="W30" t="s">
        <v>43</v>
      </c>
      <c r="X30" t="s">
        <v>35</v>
      </c>
      <c r="Y30">
        <v>0</v>
      </c>
      <c r="Z30">
        <v>0</v>
      </c>
      <c r="AA30" t="s">
        <v>36</v>
      </c>
      <c r="AC30" s="6" t="s">
        <v>37</v>
      </c>
    </row>
  </sheetData>
  <conditionalFormatting sqref="A5:AC7 A9:AC9 A20:AC30">
    <cfRule type="expression" dxfId="1" priority="1" stopIfTrue="1">
      <formula>MOD(ROW(),4)&gt;1</formula>
    </cfRule>
    <cfRule type="expression" dxfId="0" priority="2" stopIfTrue="1">
      <formula>MOD(ROW(),4)&lt;2</formula>
    </cfRule>
  </conditionalFormatting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Land Analysis</vt:lpstr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Assessor</dc:creator>
  <cp:lastModifiedBy>Assessor</cp:lastModifiedBy>
  <dcterms:created xsi:type="dcterms:W3CDTF">2022-02-10T20:55:09Z</dcterms:created>
  <dcterms:modified xsi:type="dcterms:W3CDTF">2022-03-14T21:57:15Z</dcterms:modified>
</cp:coreProperties>
</file>